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6\Desktop\"/>
    </mc:Choice>
  </mc:AlternateContent>
  <bookViews>
    <workbookView xWindow="0" yWindow="0" windowWidth="20490" windowHeight="7065" activeTab="1"/>
  </bookViews>
  <sheets>
    <sheet name="grutyun" sheetId="1" r:id="rId1"/>
    <sheet name="1.ekamutner" sheetId="2" r:id="rId2"/>
    <sheet name="2.Gorcarnakan tsaxs" sheetId="3" r:id="rId3"/>
    <sheet name="3.Tntesagitakan tsaxs" sheetId="4" r:id="rId4"/>
    <sheet name="4.Devicit" sheetId="5" r:id="rId5"/>
  </sheets>
  <externalReferences>
    <externalReference r:id="rId6"/>
  </externalReferences>
  <calcPr calcId="162913"/>
</workbook>
</file>

<file path=xl/calcChain.xml><?xml version="1.0" encoding="utf-8"?>
<calcChain xmlns="http://schemas.openxmlformats.org/spreadsheetml/2006/main">
  <c r="H135" i="3" l="1"/>
  <c r="D30" i="4"/>
  <c r="G9" i="3"/>
  <c r="C8" i="5"/>
  <c r="D8" i="5"/>
  <c r="E8" i="5"/>
  <c r="C13" i="5"/>
  <c r="D13" i="5"/>
  <c r="E13" i="5"/>
  <c r="C14" i="5"/>
  <c r="D14" i="5"/>
  <c r="E14" i="5"/>
  <c r="C15" i="5"/>
  <c r="D15" i="5"/>
  <c r="E15" i="5"/>
  <c r="E12" i="4"/>
  <c r="E10" i="4"/>
  <c r="D14" i="4"/>
  <c r="D15" i="4"/>
  <c r="D16" i="4"/>
  <c r="E17" i="4"/>
  <c r="D19" i="4"/>
  <c r="D17" i="4"/>
  <c r="E20" i="4"/>
  <c r="D22" i="4"/>
  <c r="D20" i="4"/>
  <c r="E25" i="4"/>
  <c r="D27" i="4"/>
  <c r="D28" i="4"/>
  <c r="D25" i="4"/>
  <c r="D29" i="4"/>
  <c r="D31" i="4"/>
  <c r="D32" i="4"/>
  <c r="D33" i="4"/>
  <c r="E34" i="4"/>
  <c r="D36" i="4"/>
  <c r="D34" i="4"/>
  <c r="D37" i="4"/>
  <c r="D38" i="4"/>
  <c r="E39" i="4"/>
  <c r="D41" i="4"/>
  <c r="D42" i="4"/>
  <c r="D43" i="4"/>
  <c r="D44" i="4"/>
  <c r="D45" i="4"/>
  <c r="D46" i="4"/>
  <c r="D47" i="4"/>
  <c r="D48" i="4"/>
  <c r="E49" i="4"/>
  <c r="D51" i="4"/>
  <c r="D49" i="4"/>
  <c r="E52" i="4"/>
  <c r="D54" i="4"/>
  <c r="D55" i="4"/>
  <c r="D52" i="4"/>
  <c r="E56" i="4"/>
  <c r="D58" i="4"/>
  <c r="D59" i="4"/>
  <c r="D60" i="4"/>
  <c r="D61" i="4"/>
  <c r="D62" i="4"/>
  <c r="D63" i="4"/>
  <c r="D64" i="4"/>
  <c r="D65" i="4"/>
  <c r="D68" i="4"/>
  <c r="D66" i="4"/>
  <c r="E68" i="4"/>
  <c r="E66" i="4"/>
  <c r="D70" i="4"/>
  <c r="D71" i="4"/>
  <c r="D72" i="4"/>
  <c r="E72" i="4"/>
  <c r="D74" i="4"/>
  <c r="D75" i="4"/>
  <c r="E76" i="4"/>
  <c r="D78" i="4"/>
  <c r="D79" i="4"/>
  <c r="D80" i="4"/>
  <c r="D76" i="4"/>
  <c r="E83" i="4"/>
  <c r="E81" i="4"/>
  <c r="D85" i="4"/>
  <c r="D83" i="4"/>
  <c r="D81" i="4"/>
  <c r="D86" i="4"/>
  <c r="E87" i="4"/>
  <c r="D89" i="4"/>
  <c r="D87" i="4"/>
  <c r="D90" i="4"/>
  <c r="D93" i="4"/>
  <c r="E93" i="4"/>
  <c r="D95" i="4"/>
  <c r="D96" i="4"/>
  <c r="D97" i="4"/>
  <c r="E97" i="4"/>
  <c r="D99" i="4"/>
  <c r="D100" i="4"/>
  <c r="E101" i="4"/>
  <c r="D103" i="4"/>
  <c r="D101" i="4"/>
  <c r="D91" i="4"/>
  <c r="D104" i="4"/>
  <c r="E107" i="4"/>
  <c r="D109" i="4"/>
  <c r="D107" i="4"/>
  <c r="D105" i="4"/>
  <c r="D110" i="4"/>
  <c r="D111" i="4"/>
  <c r="D114" i="4"/>
  <c r="D112" i="4"/>
  <c r="D115" i="4"/>
  <c r="E116" i="4"/>
  <c r="E112" i="4"/>
  <c r="D118" i="4"/>
  <c r="D116" i="4"/>
  <c r="E118" i="4"/>
  <c r="D120" i="4"/>
  <c r="D121" i="4"/>
  <c r="D122" i="4"/>
  <c r="E125" i="4"/>
  <c r="D127" i="4"/>
  <c r="D125" i="4"/>
  <c r="D128" i="4"/>
  <c r="E129" i="4"/>
  <c r="E123" i="4"/>
  <c r="D131" i="4"/>
  <c r="D132" i="4"/>
  <c r="D129" i="4"/>
  <c r="D123" i="4"/>
  <c r="D133" i="4"/>
  <c r="D134" i="4"/>
  <c r="E135" i="4"/>
  <c r="D137" i="4"/>
  <c r="D135" i="4"/>
  <c r="E140" i="4"/>
  <c r="D142" i="4"/>
  <c r="D143" i="4"/>
  <c r="D140" i="4"/>
  <c r="E144" i="4"/>
  <c r="D146" i="4"/>
  <c r="D147" i="4"/>
  <c r="D148" i="4"/>
  <c r="D144" i="4"/>
  <c r="D149" i="4"/>
  <c r="D150" i="4"/>
  <c r="E150" i="4"/>
  <c r="D152" i="4"/>
  <c r="E153" i="4"/>
  <c r="D155" i="4"/>
  <c r="D156" i="4"/>
  <c r="D153" i="4"/>
  <c r="E157" i="4"/>
  <c r="D159" i="4"/>
  <c r="D157" i="4"/>
  <c r="D160" i="4"/>
  <c r="E160" i="4"/>
  <c r="D162" i="4"/>
  <c r="E163" i="4"/>
  <c r="F163" i="4"/>
  <c r="F138" i="4"/>
  <c r="F8" i="4"/>
  <c r="D165" i="4"/>
  <c r="D163" i="4"/>
  <c r="D166" i="4"/>
  <c r="F171" i="4"/>
  <c r="D173" i="4"/>
  <c r="D171" i="4"/>
  <c r="D174" i="4"/>
  <c r="D175" i="4"/>
  <c r="F176" i="4"/>
  <c r="D178" i="4"/>
  <c r="D179" i="4"/>
  <c r="D180" i="4"/>
  <c r="D176" i="4"/>
  <c r="F181" i="4"/>
  <c r="D183" i="4"/>
  <c r="D184" i="4"/>
  <c r="D185" i="4"/>
  <c r="D181" i="4"/>
  <c r="D186" i="4"/>
  <c r="F187" i="4"/>
  <c r="D189" i="4"/>
  <c r="D190" i="4"/>
  <c r="D187" i="4"/>
  <c r="D191" i="4"/>
  <c r="D192" i="4"/>
  <c r="F193" i="4"/>
  <c r="D195" i="4"/>
  <c r="D193" i="4"/>
  <c r="F196" i="4"/>
  <c r="D198" i="4"/>
  <c r="D196" i="4"/>
  <c r="D199" i="4"/>
  <c r="D200" i="4"/>
  <c r="D201" i="4"/>
  <c r="F204" i="4"/>
  <c r="F202" i="4"/>
  <c r="D206" i="4"/>
  <c r="D207" i="4"/>
  <c r="D208" i="4"/>
  <c r="F209" i="4"/>
  <c r="D211" i="4"/>
  <c r="F212" i="4"/>
  <c r="D214" i="4"/>
  <c r="D215" i="4"/>
  <c r="D212" i="4"/>
  <c r="D216" i="4"/>
  <c r="F217" i="4"/>
  <c r="D219" i="4"/>
  <c r="D217" i="4"/>
  <c r="F220" i="4"/>
  <c r="D222" i="4"/>
  <c r="D223" i="4"/>
  <c r="D220" i="4"/>
  <c r="D224" i="4"/>
  <c r="D225" i="4"/>
  <c r="H9" i="3"/>
  <c r="F11" i="3"/>
  <c r="F9" i="3"/>
  <c r="F12" i="3"/>
  <c r="F13" i="3"/>
  <c r="G14" i="3"/>
  <c r="H14" i="3"/>
  <c r="H7" i="3"/>
  <c r="F16" i="3"/>
  <c r="F14" i="3"/>
  <c r="F17" i="3"/>
  <c r="G18" i="3"/>
  <c r="H18" i="3"/>
  <c r="F20" i="3"/>
  <c r="F21" i="3"/>
  <c r="F22" i="3"/>
  <c r="F23" i="3"/>
  <c r="G23" i="3"/>
  <c r="H23" i="3"/>
  <c r="F25" i="3"/>
  <c r="F26" i="3"/>
  <c r="G26" i="3"/>
  <c r="H26" i="3"/>
  <c r="F28" i="3"/>
  <c r="G29" i="3"/>
  <c r="H29" i="3"/>
  <c r="F31" i="3"/>
  <c r="F29" i="3"/>
  <c r="G32" i="3"/>
  <c r="H32" i="3"/>
  <c r="F34" i="3"/>
  <c r="F32" i="3"/>
  <c r="G35" i="3"/>
  <c r="H35" i="3"/>
  <c r="G37" i="3"/>
  <c r="H37" i="3"/>
  <c r="F39" i="3"/>
  <c r="F40" i="3"/>
  <c r="F37" i="3"/>
  <c r="F35" i="3"/>
  <c r="G42" i="3"/>
  <c r="H42" i="3"/>
  <c r="F44" i="3"/>
  <c r="F42" i="3"/>
  <c r="G44" i="3"/>
  <c r="H44" i="3"/>
  <c r="F46" i="3"/>
  <c r="F47" i="3"/>
  <c r="G47" i="3"/>
  <c r="H47" i="3"/>
  <c r="F49" i="3"/>
  <c r="F50" i="3"/>
  <c r="G50" i="3"/>
  <c r="H50" i="3"/>
  <c r="F52" i="3"/>
  <c r="F53" i="3"/>
  <c r="G53" i="3"/>
  <c r="H53" i="3"/>
  <c r="F55" i="3"/>
  <c r="F56" i="3"/>
  <c r="G56" i="3"/>
  <c r="H56" i="3"/>
  <c r="F58" i="3"/>
  <c r="G59" i="3"/>
  <c r="G61" i="3"/>
  <c r="H61" i="3"/>
  <c r="H59" i="3"/>
  <c r="F63" i="3"/>
  <c r="F64" i="3"/>
  <c r="F61" i="3"/>
  <c r="F59" i="3"/>
  <c r="F65" i="3"/>
  <c r="G66" i="3"/>
  <c r="H66" i="3"/>
  <c r="F68" i="3"/>
  <c r="F66" i="3"/>
  <c r="G69" i="3"/>
  <c r="H69" i="3"/>
  <c r="F71" i="3"/>
  <c r="F69" i="3"/>
  <c r="F72" i="3"/>
  <c r="F73" i="3"/>
  <c r="G73" i="3"/>
  <c r="H73" i="3"/>
  <c r="F75" i="3"/>
  <c r="F76" i="3"/>
  <c r="G76" i="3"/>
  <c r="H76" i="3"/>
  <c r="F78" i="3"/>
  <c r="F79" i="3"/>
  <c r="G79" i="3"/>
  <c r="H79" i="3"/>
  <c r="F81" i="3"/>
  <c r="G82" i="3"/>
  <c r="H82" i="3"/>
  <c r="F84" i="3"/>
  <c r="F82" i="3"/>
  <c r="G87" i="3"/>
  <c r="H87" i="3"/>
  <c r="F89" i="3"/>
  <c r="F90" i="3"/>
  <c r="F87" i="3"/>
  <c r="G91" i="3"/>
  <c r="H91" i="3"/>
  <c r="F93" i="3"/>
  <c r="F91" i="3"/>
  <c r="F94" i="3"/>
  <c r="F95" i="3"/>
  <c r="F96" i="3"/>
  <c r="G97" i="3"/>
  <c r="G85" i="3"/>
  <c r="H97" i="3"/>
  <c r="F99" i="3"/>
  <c r="F100" i="3"/>
  <c r="F97" i="3"/>
  <c r="F101" i="3"/>
  <c r="F102" i="3"/>
  <c r="F103" i="3"/>
  <c r="F104" i="3"/>
  <c r="G105" i="3"/>
  <c r="H105" i="3"/>
  <c r="F107" i="3"/>
  <c r="F108" i="3"/>
  <c r="F105" i="3"/>
  <c r="F109" i="3"/>
  <c r="G110" i="3"/>
  <c r="H110" i="3"/>
  <c r="F112" i="3"/>
  <c r="F110" i="3"/>
  <c r="F113" i="3"/>
  <c r="F114" i="3"/>
  <c r="F115" i="3"/>
  <c r="F116" i="3"/>
  <c r="G117" i="3"/>
  <c r="H117" i="3"/>
  <c r="F119" i="3"/>
  <c r="F117" i="3"/>
  <c r="G120" i="3"/>
  <c r="H120" i="3"/>
  <c r="F122" i="3"/>
  <c r="F120" i="3"/>
  <c r="F123" i="3"/>
  <c r="F124" i="3"/>
  <c r="F125" i="3"/>
  <c r="G126" i="3"/>
  <c r="H126" i="3"/>
  <c r="F128" i="3"/>
  <c r="F129" i="3"/>
  <c r="F126" i="3"/>
  <c r="F130" i="3"/>
  <c r="F131" i="3"/>
  <c r="F132" i="3"/>
  <c r="F133" i="3"/>
  <c r="F134" i="3"/>
  <c r="G135" i="3"/>
  <c r="F137" i="3"/>
  <c r="F135" i="3"/>
  <c r="G140" i="3"/>
  <c r="H140" i="3"/>
  <c r="F142" i="3"/>
  <c r="F140" i="3"/>
  <c r="F143" i="3"/>
  <c r="G143" i="3"/>
  <c r="H143" i="3"/>
  <c r="F145" i="3"/>
  <c r="F146" i="3"/>
  <c r="G146" i="3"/>
  <c r="H146" i="3"/>
  <c r="F148" i="3"/>
  <c r="G149" i="3"/>
  <c r="G138" i="3"/>
  <c r="H149" i="3"/>
  <c r="H138" i="3"/>
  <c r="F151" i="3"/>
  <c r="F149" i="3"/>
  <c r="F138" i="3"/>
  <c r="F152" i="3"/>
  <c r="G152" i="3"/>
  <c r="H152" i="3"/>
  <c r="F154" i="3"/>
  <c r="F155" i="3"/>
  <c r="G155" i="3"/>
  <c r="H155" i="3"/>
  <c r="F157" i="3"/>
  <c r="F160" i="3"/>
  <c r="G160" i="3"/>
  <c r="H160" i="3"/>
  <c r="F162" i="3"/>
  <c r="F163" i="3"/>
  <c r="G163" i="3"/>
  <c r="H163" i="3"/>
  <c r="F165" i="3"/>
  <c r="G166" i="3"/>
  <c r="G158" i="3"/>
  <c r="H166" i="3"/>
  <c r="F168" i="3"/>
  <c r="F166" i="3"/>
  <c r="G169" i="3"/>
  <c r="H169" i="3"/>
  <c r="H158" i="3"/>
  <c r="F171" i="3"/>
  <c r="F169" i="3"/>
  <c r="F172" i="3"/>
  <c r="G172" i="3"/>
  <c r="H172" i="3"/>
  <c r="F174" i="3"/>
  <c r="G175" i="3"/>
  <c r="H175" i="3"/>
  <c r="F177" i="3"/>
  <c r="F175" i="3"/>
  <c r="G180" i="3"/>
  <c r="H180" i="3"/>
  <c r="F182" i="3"/>
  <c r="F183" i="3"/>
  <c r="F180" i="3"/>
  <c r="F184" i="3"/>
  <c r="G185" i="3"/>
  <c r="G178" i="3"/>
  <c r="H185" i="3"/>
  <c r="H178" i="3"/>
  <c r="F187" i="3"/>
  <c r="F188" i="3"/>
  <c r="F185" i="3"/>
  <c r="F189" i="3"/>
  <c r="F190" i="3"/>
  <c r="G191" i="3"/>
  <c r="H191" i="3"/>
  <c r="F193" i="3"/>
  <c r="F191" i="3"/>
  <c r="F194" i="3"/>
  <c r="F195" i="3"/>
  <c r="F196" i="3"/>
  <c r="F197" i="3"/>
  <c r="G197" i="3"/>
  <c r="H197" i="3"/>
  <c r="F199" i="3"/>
  <c r="F200" i="3"/>
  <c r="G200" i="3"/>
  <c r="H200" i="3"/>
  <c r="F202" i="3"/>
  <c r="G203" i="3"/>
  <c r="H203" i="3"/>
  <c r="F205" i="3"/>
  <c r="F206" i="3"/>
  <c r="F203" i="3"/>
  <c r="G209" i="3"/>
  <c r="H209" i="3"/>
  <c r="H207" i="3"/>
  <c r="F211" i="3"/>
  <c r="F209" i="3"/>
  <c r="G212" i="3"/>
  <c r="H212" i="3"/>
  <c r="F214" i="3"/>
  <c r="F215" i="3"/>
  <c r="F216" i="3"/>
  <c r="F217" i="3"/>
  <c r="F218" i="3"/>
  <c r="F219" i="3"/>
  <c r="F220" i="3"/>
  <c r="G221" i="3"/>
  <c r="H221" i="3"/>
  <c r="F223" i="3"/>
  <c r="F224" i="3"/>
  <c r="F221" i="3"/>
  <c r="F225" i="3"/>
  <c r="G226" i="3"/>
  <c r="H226" i="3"/>
  <c r="F228" i="3"/>
  <c r="F226" i="3"/>
  <c r="F229" i="3"/>
  <c r="F230" i="3"/>
  <c r="F231" i="3"/>
  <c r="G231" i="3"/>
  <c r="H231" i="3"/>
  <c r="F233" i="3"/>
  <c r="F234" i="3"/>
  <c r="G234" i="3"/>
  <c r="H234" i="3"/>
  <c r="F236" i="3"/>
  <c r="G239" i="3"/>
  <c r="H239" i="3"/>
  <c r="F241" i="3"/>
  <c r="F239" i="3"/>
  <c r="F242" i="3"/>
  <c r="G243" i="3"/>
  <c r="H243" i="3"/>
  <c r="H237" i="3"/>
  <c r="F245" i="3"/>
  <c r="F243" i="3"/>
  <c r="F246" i="3"/>
  <c r="G247" i="3"/>
  <c r="H247" i="3"/>
  <c r="F249" i="3"/>
  <c r="F250" i="3"/>
  <c r="F247" i="3"/>
  <c r="G251" i="3"/>
  <c r="H251" i="3"/>
  <c r="F253" i="3"/>
  <c r="F254" i="3"/>
  <c r="F251" i="3"/>
  <c r="G255" i="3"/>
  <c r="H255" i="3"/>
  <c r="F257" i="3"/>
  <c r="F255" i="3"/>
  <c r="F258" i="3"/>
  <c r="G259" i="3"/>
  <c r="H259" i="3"/>
  <c r="F261" i="3"/>
  <c r="F259" i="3"/>
  <c r="G262" i="3"/>
  <c r="H262" i="3"/>
  <c r="F264" i="3"/>
  <c r="F262" i="3"/>
  <c r="G265" i="3"/>
  <c r="H265" i="3"/>
  <c r="F267" i="3"/>
  <c r="F265" i="3"/>
  <c r="H268" i="3"/>
  <c r="G270" i="3"/>
  <c r="H270" i="3"/>
  <c r="F272" i="3"/>
  <c r="F270" i="3"/>
  <c r="F268" i="3"/>
  <c r="F273" i="3"/>
  <c r="F274" i="3"/>
  <c r="G274" i="3"/>
  <c r="H274" i="3"/>
  <c r="F276" i="3"/>
  <c r="F277" i="3"/>
  <c r="G277" i="3"/>
  <c r="H277" i="3"/>
  <c r="F279" i="3"/>
  <c r="F280" i="3"/>
  <c r="G280" i="3"/>
  <c r="G268" i="3"/>
  <c r="H280" i="3"/>
  <c r="F282" i="3"/>
  <c r="F283" i="3"/>
  <c r="G283" i="3"/>
  <c r="H283" i="3"/>
  <c r="F285" i="3"/>
  <c r="F286" i="3"/>
  <c r="G286" i="3"/>
  <c r="H286" i="3"/>
  <c r="F288" i="3"/>
  <c r="F289" i="3"/>
  <c r="G289" i="3"/>
  <c r="H289" i="3"/>
  <c r="F291" i="3"/>
  <c r="F292" i="3"/>
  <c r="G292" i="3"/>
  <c r="H292" i="3"/>
  <c r="F294" i="3"/>
  <c r="G296" i="3"/>
  <c r="H296" i="3"/>
  <c r="F298" i="3"/>
  <c r="F296" i="3"/>
  <c r="F299" i="3"/>
  <c r="G302" i="3"/>
  <c r="G300" i="3"/>
  <c r="H302" i="3"/>
  <c r="H300" i="3"/>
  <c r="F304" i="3"/>
  <c r="F302" i="3"/>
  <c r="F300" i="3"/>
  <c r="E8" i="2"/>
  <c r="G8" i="2"/>
  <c r="H8" i="2"/>
  <c r="I8" i="2"/>
  <c r="J8" i="2"/>
  <c r="D9" i="2"/>
  <c r="D10" i="2"/>
  <c r="D8" i="2"/>
  <c r="D11" i="2"/>
  <c r="D12" i="2"/>
  <c r="E12" i="2"/>
  <c r="G12" i="2"/>
  <c r="H12" i="2"/>
  <c r="I12" i="2"/>
  <c r="I7" i="2"/>
  <c r="J12" i="2"/>
  <c r="D13" i="2"/>
  <c r="E14" i="2"/>
  <c r="E7" i="2"/>
  <c r="G14" i="2"/>
  <c r="H14" i="2"/>
  <c r="I14" i="2"/>
  <c r="J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E34" i="2"/>
  <c r="D34" i="2"/>
  <c r="G34" i="2"/>
  <c r="H34" i="2"/>
  <c r="I34" i="2"/>
  <c r="J34" i="2"/>
  <c r="D35" i="2"/>
  <c r="D36" i="2"/>
  <c r="I37" i="2"/>
  <c r="E38" i="2"/>
  <c r="E37" i="2"/>
  <c r="G38" i="2"/>
  <c r="G37" i="2"/>
  <c r="H38" i="2"/>
  <c r="H37" i="2"/>
  <c r="I38" i="2"/>
  <c r="J38" i="2"/>
  <c r="J37" i="2"/>
  <c r="D39" i="2"/>
  <c r="D38" i="2"/>
  <c r="D37" i="2"/>
  <c r="D40" i="2"/>
  <c r="D41" i="2"/>
  <c r="D42" i="2"/>
  <c r="D44" i="2"/>
  <c r="E44" i="2"/>
  <c r="G44" i="2"/>
  <c r="H44" i="2"/>
  <c r="H43" i="2"/>
  <c r="I44" i="2"/>
  <c r="I43" i="2"/>
  <c r="J44" i="2"/>
  <c r="J43" i="2"/>
  <c r="D45" i="2"/>
  <c r="F46" i="2"/>
  <c r="G46" i="2"/>
  <c r="H46" i="2"/>
  <c r="I46" i="2"/>
  <c r="J46" i="2"/>
  <c r="D47" i="2"/>
  <c r="D46" i="2"/>
  <c r="E48" i="2"/>
  <c r="G48" i="2"/>
  <c r="H48" i="2"/>
  <c r="I48" i="2"/>
  <c r="J48" i="2"/>
  <c r="D49" i="2"/>
  <c r="D48" i="2"/>
  <c r="F50" i="2"/>
  <c r="G50" i="2"/>
  <c r="H50" i="2"/>
  <c r="I50" i="2"/>
  <c r="J50" i="2"/>
  <c r="D51" i="2"/>
  <c r="D50" i="2"/>
  <c r="E52" i="2"/>
  <c r="E43" i="2"/>
  <c r="I52" i="2"/>
  <c r="D53" i="2"/>
  <c r="E54" i="2"/>
  <c r="G54" i="2"/>
  <c r="G52" i="2"/>
  <c r="H54" i="2"/>
  <c r="H52" i="2"/>
  <c r="I54" i="2"/>
  <c r="J54" i="2"/>
  <c r="J52" i="2"/>
  <c r="D55" i="2"/>
  <c r="D54" i="2"/>
  <c r="D56" i="2"/>
  <c r="D57" i="2"/>
  <c r="D58" i="2"/>
  <c r="F59" i="2"/>
  <c r="F43" i="2"/>
  <c r="F6" i="2"/>
  <c r="G59" i="2"/>
  <c r="H59" i="2"/>
  <c r="I59" i="2"/>
  <c r="J59" i="2"/>
  <c r="D60" i="2"/>
  <c r="D61" i="2"/>
  <c r="D59" i="2"/>
  <c r="D43" i="2"/>
  <c r="D6" i="2"/>
  <c r="F63" i="2"/>
  <c r="F62" i="2"/>
  <c r="G63" i="2"/>
  <c r="G62" i="2"/>
  <c r="H63" i="2"/>
  <c r="H62" i="2"/>
  <c r="I63" i="2"/>
  <c r="J63" i="2"/>
  <c r="D64" i="2"/>
  <c r="D63" i="2"/>
  <c r="E65" i="2"/>
  <c r="G65" i="2"/>
  <c r="H65" i="2"/>
  <c r="I65" i="2"/>
  <c r="J65" i="2"/>
  <c r="D66" i="2"/>
  <c r="D65" i="2"/>
  <c r="E67" i="2"/>
  <c r="G67" i="2"/>
  <c r="H67" i="2"/>
  <c r="I67" i="2"/>
  <c r="J67" i="2"/>
  <c r="D68" i="2"/>
  <c r="D69" i="2"/>
  <c r="D70" i="2"/>
  <c r="D71" i="2"/>
  <c r="E72" i="2"/>
  <c r="G72" i="2"/>
  <c r="H72" i="2"/>
  <c r="I72" i="2"/>
  <c r="J72" i="2"/>
  <c r="D73" i="2"/>
  <c r="D74" i="2"/>
  <c r="D72" i="2"/>
  <c r="D75" i="2"/>
  <c r="H76" i="2"/>
  <c r="E77" i="2"/>
  <c r="E76" i="2"/>
  <c r="G77" i="2"/>
  <c r="G76" i="2"/>
  <c r="H77" i="2"/>
  <c r="I77" i="2"/>
  <c r="I76" i="2"/>
  <c r="I62" i="2"/>
  <c r="J77" i="2"/>
  <c r="J76" i="2"/>
  <c r="D78" i="2"/>
  <c r="D79" i="2"/>
  <c r="D80" i="2"/>
  <c r="D81" i="2"/>
  <c r="D77" i="2"/>
  <c r="D76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E100" i="2"/>
  <c r="G100" i="2"/>
  <c r="H100" i="2"/>
  <c r="I100" i="2"/>
  <c r="J100" i="2"/>
  <c r="D101" i="2"/>
  <c r="D102" i="2"/>
  <c r="D100" i="2"/>
  <c r="E103" i="2"/>
  <c r="G103" i="2"/>
  <c r="H103" i="2"/>
  <c r="I103" i="2"/>
  <c r="J103" i="2"/>
  <c r="D104" i="2"/>
  <c r="D103" i="2"/>
  <c r="D105" i="2"/>
  <c r="F106" i="2"/>
  <c r="D107" i="2"/>
  <c r="D106" i="2"/>
  <c r="D108" i="2"/>
  <c r="E109" i="2"/>
  <c r="E62" i="2"/>
  <c r="E6" i="2"/>
  <c r="F109" i="2"/>
  <c r="G109" i="2"/>
  <c r="H109" i="2"/>
  <c r="I109" i="2"/>
  <c r="J109" i="2"/>
  <c r="D110" i="2"/>
  <c r="D111" i="2"/>
  <c r="D112" i="2"/>
  <c r="D109" i="2"/>
  <c r="D62" i="2"/>
  <c r="D56" i="4"/>
  <c r="F18" i="3"/>
  <c r="D209" i="4"/>
  <c r="E91" i="4"/>
  <c r="F178" i="3"/>
  <c r="G7" i="2"/>
  <c r="H7" i="2"/>
  <c r="H6" i="2"/>
  <c r="D52" i="2"/>
  <c r="I6" i="2"/>
  <c r="J7" i="2"/>
  <c r="J6" i="2"/>
  <c r="J62" i="2"/>
  <c r="G43" i="2"/>
  <c r="G6" i="2"/>
  <c r="D67" i="2"/>
  <c r="D14" i="2"/>
  <c r="D7" i="2"/>
  <c r="D204" i="4"/>
  <c r="D202" i="4"/>
  <c r="D169" i="4"/>
  <c r="D167" i="4"/>
  <c r="F169" i="4"/>
  <c r="F167" i="4"/>
  <c r="F6" i="4"/>
  <c r="E138" i="4"/>
  <c r="D138" i="4"/>
  <c r="E23" i="4"/>
  <c r="D39" i="4"/>
  <c r="D23" i="4"/>
  <c r="D12" i="4"/>
  <c r="D10" i="4"/>
  <c r="G237" i="3"/>
  <c r="F237" i="3"/>
  <c r="F212" i="3"/>
  <c r="G207" i="3"/>
  <c r="F207" i="3"/>
  <c r="F158" i="3"/>
  <c r="H85" i="3"/>
  <c r="F85" i="3"/>
  <c r="H6" i="3"/>
  <c r="G7" i="3"/>
  <c r="F7" i="3"/>
  <c r="E8" i="4"/>
  <c r="E6" i="4"/>
  <c r="G134" i="4"/>
  <c r="D8" i="4"/>
  <c r="D6" i="4"/>
  <c r="G6" i="3"/>
  <c r="F6" i="3"/>
  <c r="G123" i="4"/>
  <c r="G165" i="4"/>
</calcChain>
</file>

<file path=xl/sharedStrings.xml><?xml version="1.0" encoding="utf-8"?>
<sst xmlns="http://schemas.openxmlformats.org/spreadsheetml/2006/main" count="1412" uniqueCount="701">
  <si>
    <t>î³ñ»Ï³Ý Ñ³ëï³ïí³Í åÉ³Ý</t>
  </si>
  <si>
    <t>ÀÝ¹³Ù»ÝÁ (ë.5+ë.6)</t>
  </si>
  <si>
    <t>³Û¹ ÃíáõÙ`</t>
  </si>
  <si>
    <t>í³ñã³Ï³Ý Ù³ë</t>
  </si>
  <si>
    <t>ýáÝ¹³ÛÇÝ Ù³ë</t>
  </si>
  <si>
    <t>1000</t>
  </si>
  <si>
    <t>1100</t>
  </si>
  <si>
    <t>X</t>
  </si>
  <si>
    <t>1110</t>
  </si>
  <si>
    <t>1111</t>
  </si>
  <si>
    <t>1121</t>
  </si>
  <si>
    <t>1130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</si>
  <si>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</si>
  <si>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</si>
  <si>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</si>
  <si>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</si>
  <si>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</si>
  <si>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</si>
  <si>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</si>
  <si>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</si>
  <si>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</si>
  <si>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</si>
  <si>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</si>
  <si>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</si>
  <si>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</si>
  <si>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1343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</si>
  <si>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</si>
  <si>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</si>
  <si>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</si>
  <si>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</si>
  <si>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</si>
  <si>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</si>
  <si>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</si>
  <si>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</si>
  <si>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</si>
  <si>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</si>
  <si>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</si>
  <si>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</si>
  <si>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</si>
  <si>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</si>
  <si>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</si>
  <si>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</si>
  <si>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>(քաղաքային, գյուղական, թաղային համայնքի անվանումը)</t>
  </si>
  <si>
    <t xml:space="preserve">                      (քաղաքային, գյուղական, թաղային համայնքի անվանումը)</t>
  </si>
  <si>
    <t xml:space="preserve">                                                                      (ամիսը, ամսաթիվը)</t>
  </si>
  <si>
    <t>(հազար դրամով)</t>
  </si>
  <si>
    <t>ÀÝ¹³Ù»ÝÁ</t>
  </si>
  <si>
    <t>³Û¹ ÃíáõÙ</t>
  </si>
  <si>
    <t>(ë.7 + ë8)</t>
  </si>
  <si>
    <t>í³ñã³Ï³Ý µÛáõç»</t>
  </si>
  <si>
    <t>ýáÝ¹³ÛÇÝ µÛáõç»</t>
  </si>
  <si>
    <t xml:space="preserve"> X</t>
  </si>
  <si>
    <t>01</t>
  </si>
  <si>
    <t>0</t>
  </si>
  <si>
    <t>1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</si>
  <si>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</si>
  <si>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>áñÇó`</t>
  </si>
  <si>
    <t xml:space="preserve">úñ»Ýë¹Çñ ¨ ·áñÍ³¹Çñ Ù³ñÙÇÝÝ»ñ,å»ï³Ï³Ý Ï³é³í³ñáõÙ </t>
  </si>
  <si>
    <t>2</t>
  </si>
  <si>
    <t xml:space="preserve">üÇÝ³Ýë³Ï³Ý ¨ Ñ³ñÏ³µÛáõç»ï³ÛÇÝ Ñ³ñ³µ»ñáõÃÛáõÝÝ»ñ </t>
  </si>
  <si>
    <t>3</t>
  </si>
  <si>
    <t xml:space="preserve">²ñï³ùÇÝ Ñ³ñ³µ»ñáõÃÛáõÝÝ»ñ </t>
  </si>
  <si>
    <t>²ñï³ùÇÝ ïÝï»ë³Ï³Ý û·ÝáõÃÛáõÝ</t>
  </si>
  <si>
    <t>²ñï³ùÇÝ ïÝï»ë³Ï³Ý ³ç³ÏóáõÃÛáõÝ</t>
  </si>
  <si>
    <t xml:space="preserve">ØÇç³½·³ÛÇÝ Ï³½Ù³Ï»ñåáõÃÛáõÝÝ»ñÇ ÙÇçáóáí ïñ³Ù³¹ñíáÕ ïÝï»ë³Ï³Ý û·ÝáõÃÛáõÝ </t>
  </si>
  <si>
    <t>ÀÝ¹Ñ³Ýáõñ µÝáõÛÃÇ Í³é³ÛáõÃÛáõÝÝ»ñ</t>
  </si>
  <si>
    <t xml:space="preserve">²ßË³ï³Ï³½ÙÇ /Ï³¹ñ»ñÇ/ ·Íáí ÁÝ¹Ñ³Ýáõñ µÝáõÛÃÇ Í³é³ÛáõÃÛáõÝÝ»ñ </t>
  </si>
  <si>
    <t xml:space="preserve">Ìñ³·ñÙ³Ý ¨ íÇ×³Ï³·ñ³Ï³Ý ÁÝ¹Ñ³Ýáõñ Í³é³ÛáõÃÛáõÝÝ»ñ </t>
  </si>
  <si>
    <t xml:space="preserve">ÀÝ¹Ñ³Ýáõñ µÝáõÛÃÇ ³ÛÉ Í³é³ÛáõÃÛáõÝÝ»ñ </t>
  </si>
  <si>
    <t>ÀÝ¹Ñ³Ýáõñ µÝáõÛÃÇ Ñ»ï³½áï³Ï³Ý ³ßË³ï³Ýù</t>
  </si>
  <si>
    <t xml:space="preserve">ÀÝ¹Ñ³Ýáõñ µÝáõÛÃÇ Ñ»ï³½áï³Ï³Ý ³ßË³ï³Ýù </t>
  </si>
  <si>
    <t xml:space="preserve">ÀÝ¹Ñ³Ýáõñ µÝáõÛÃÇ Ñ³Ýñ³ÛÇÝ Í³é³ÛáõÃÛáõÝÝ»ñÇ ·Íáí Ñ»ï³½áï³Ï³Ý ¨ Ý³Ë³·Í³ÛÇÝ ³ßË³ï³ÝùÝ»ñ </t>
  </si>
  <si>
    <t xml:space="preserve">ÀÝ¹Ñ³Ýáõñ µÝáõÛÃÇ Ñ³Ýñ³ÛÇÝ Í³é³ÛáõÃÛáõÝÝ»ñ ·Íáí Ñ»ï³½áï³Ï³Ý ¨ Ý³Ë³·Í³ÛÇÝ ³ßË³ï³ÝùÝ»ñ  </t>
  </si>
  <si>
    <t>ÀÝ¹Ñ³Ýáõñ µÝáõÛÃÇ Ñ³Ýñ³ÛÇÝ Í³é³ÛáõÃÛáõÝÝ»ñ (³ÛÉ ¹³ë»ñÇÝ ãå³ïÏ³ÝáÕ)</t>
  </si>
  <si>
    <t xml:space="preserve">ÀÝ¹Ñ³Ýáõñ µÝáõÛÃÇ Ñ³Ýñ³ÛÇÝ Í³é³ÛáõÃÛáõÝÝ»ñ (³ÛÉ ¹³ë»ñÇÝ ãå³ïÏ³ÝáÕ) </t>
  </si>
  <si>
    <t xml:space="preserve">ä»ï³Ï³Ý å³ñïùÇ ·Íáí ·áñÍ³éÝáõÃÛáõÝÝ»ñ </t>
  </si>
  <si>
    <t>Î³é³í³ñáõÃÛ³Ý ï³ñµ»ñ Ù³Ï³ñ¹³ÏÝ»ñÇ ÙÇç¨ Çñ³Ï³Ý³óíáÕ ÁÝ¹Ñ³Ýáõñ µÝáõÛÃÇ ïñ³Ýëý»ñïÝ»ñ</t>
  </si>
  <si>
    <t xml:space="preserve"> - ¹ñ³Ù³ßÝáñÑÝ»ñ ÐÐ å»ï³Ï³Ý µÛáõç»ÇÝ  </t>
  </si>
  <si>
    <t xml:space="preserve"> - ¹ñ³Ù³ßÝáñÑÝ»ñ ÐÐ ³ÛÉ Ñ³Ù³ÛÝù»ñÇ µÛáõç»Ý»ñÇÝ  </t>
  </si>
  <si>
    <t>02</t>
  </si>
  <si>
    <t>è³½Ù³Ï³Ý å³ßïå³ÝáõÃÛáõÝ</t>
  </si>
  <si>
    <t xml:space="preserve">è³½Ù³Ï³Ý å³ßïå³ÝáõÃÛáõÝ </t>
  </si>
  <si>
    <t>ø³Õ³ù³óÇ³Ï³Ý å³ßïå³ÝáõÃÛáõÝ</t>
  </si>
  <si>
    <t xml:space="preserve">ø³Õ³ù³óÇ³Ï³Ý å³ßïå³ÝáõÃÛáõÝ </t>
  </si>
  <si>
    <t>²ñï³ùÇÝ é³½Ù³Ï³Ý û·ÝáõÃÛáõÝ</t>
  </si>
  <si>
    <t xml:space="preserve">²ñï³ùÇÝ é³½Ù³Ï³Ý û·ÝáõÃÛáõÝ </t>
  </si>
  <si>
    <t>Ð»ï³½áï³Ï³Ý ¨ Ý³Ë³·Í³ÛÇÝ ³ßË³ï³ÝùÝ»ñ å³ßïå³ÝáõÃÛ³Ý áÉáñïáõÙ</t>
  </si>
  <si>
    <t>ä³ßïå³ÝáõÃÛáõÝ (³ÛÉ ¹³ë»ñÇÝ ãå³ïÏ³ÝáÕ)</t>
  </si>
  <si>
    <t>03</t>
  </si>
  <si>
    <t>Ð³ë³ñ³Ï³Ï³Ý Ï³ñ· ¨ ³Ýíï³Ý·áõÃÛáõÝ</t>
  </si>
  <si>
    <t>àëïÇÏ³ÝáõÃÛáõÝ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</si>
  <si>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</si>
  <si>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</si>
  <si>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</si>
  <si>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</si>
  <si>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</si>
  <si>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 xml:space="preserve">¸³ï³ñ³ÝÝ»ñ </t>
  </si>
  <si>
    <t>Æñ³í³Ï³Ý å³ßïå³ÝáõÃÛáõÝ</t>
  </si>
  <si>
    <t>¸³ï³Ë³½áõÃÛáõÝ</t>
  </si>
  <si>
    <t>Î³É³Ý³í³Ûñ»ñ</t>
  </si>
  <si>
    <t xml:space="preserve">Î³É³Ý³í³Ûñ»ñ 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</si>
  <si>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</si>
  <si>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</si>
  <si>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</si>
  <si>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>04</t>
  </si>
  <si>
    <t>ÀÝ¹Ñ³Ýáõñ µÝáõÛÃÇ ïÝï»ë³Ï³Ý, ³é¨ïñ³ÛÇÝ ¨ ³ßË³ï³ÝùÇ ·Íáí Ñ³ñ³µ»ñáõÃÛáõÝÝ»ñ</t>
  </si>
  <si>
    <t xml:space="preserve">ÀÝ¹Ñ³Ýáõñ µÝáõÛÃÇ ïÝï»ë³Ï³Ý ¨ ³é¨ïñ³ÛÇÝ Ñ³ñ³µ»ñáõÃÛáõÝÝ»ñ </t>
  </si>
  <si>
    <t xml:space="preserve">²ßË³ï³ÝùÇ Ñ»ï Ï³åí³Í ÁÝ¹Ñ³Ýáõñ µÝáõÛÃÇ Ñ³ñ³µ»ñáõÃÛáõÝÝ»ñ </t>
  </si>
  <si>
    <t>¶ÛáõÕ³ïÝï»ëáõÃÛáõÝ, ³Ýï³é³ÛÇÝ ïÝï»ëáõÃÛáõÝ, ÓÏÝáñëáõÃÛáõÝ ¨ áñëáñ¹áõÃÛáõÝ</t>
  </si>
  <si>
    <t xml:space="preserve">¶ÛáõÕ³ïÝï»ëáõÃÛáõÝ </t>
  </si>
  <si>
    <t xml:space="preserve">²Ýï³é³ÛÇÝ ïÝï»ëáõÃÛáõÝ </t>
  </si>
  <si>
    <t>ÒÏÝáñëáõÃÛáõÝ ¨ áñëáñ¹áõÃÛáõÝ</t>
  </si>
  <si>
    <t>àéá·áõÙ</t>
  </si>
  <si>
    <t>ì³é»ÉÇù ¨ ¿Ý»ñ·»ïÇÏ³</t>
  </si>
  <si>
    <t>ø³ñ³ÍáõË  ¨ ³ÛÉ Ï³ñÍñ µÝ³Ï³Ý í³é»ÉÇù</t>
  </si>
  <si>
    <t xml:space="preserve">Ü³íÃ³ÙÃ»ñù ¨ µÝ³Ï³Ý ·³½ </t>
  </si>
  <si>
    <t>ØÇçáõÏ³ÛÇÝ í³é»ÉÇù</t>
  </si>
  <si>
    <t>ì³é»ÉÇùÇ ³ÛÉ ï»ë³ÏÝ»ñ</t>
  </si>
  <si>
    <t xml:space="preserve">¾É»Ïïñ³¿Ý»ñ·Ç³ </t>
  </si>
  <si>
    <t>àã ¿É»Ïïñ³Ï³Ý ¿Ý»ñ·Ç³</t>
  </si>
  <si>
    <t>È»éÝ³³ñ¹ÛáõÝ³Ñ³ÝáõÙ, ³ñ¹ÛáõÝ³µ»ñáõÃÛáõÝ ¨ ßÇÝ³ñ³ñáõÃÛáõÝ</t>
  </si>
  <si>
    <t>Ð³Ýù³ÛÇÝ é»ëáõñëÝ»ñÇ ³ñ¹ÛáõÝ³Ñ³ÝáõÙ, µ³ó³éáõÃÛ³Ùµ µÝ³Ï³Ý í³é»ÉÇùÇ</t>
  </si>
  <si>
    <t xml:space="preserve">²ñ¹ÛáõÝ³µ»ñáõÃÛáõÝ </t>
  </si>
  <si>
    <t xml:space="preserve">ÞÇÝ³ñ³ñáõÃÛáõÝ </t>
  </si>
  <si>
    <t>îñ³Ýëåáñï</t>
  </si>
  <si>
    <t xml:space="preserve">×³Ý³å³ñÑ³ÛÇÝ ïñ³Ýëåáñï </t>
  </si>
  <si>
    <t xml:space="preserve">æñ³ÛÇÝ ïñ³Ýëåáñï </t>
  </si>
  <si>
    <t xml:space="preserve">ºñÏ³ÃáõÕ³ÛÇÝ ïñ³Ýëåáñï </t>
  </si>
  <si>
    <t xml:space="preserve">ú¹³ÛÇÝ ïñ³Ýëåáñï </t>
  </si>
  <si>
    <t xml:space="preserve">ÊáÕáí³Ï³ß³ñ³ÛÇÝ ¨ ³ÛÉ ïñ³Ýëåáñï </t>
  </si>
  <si>
    <t>Î³å</t>
  </si>
  <si>
    <t xml:space="preserve">Î³å </t>
  </si>
  <si>
    <t>²ÛÉ µÝ³·³í³éÝ»ñ</t>
  </si>
  <si>
    <t xml:space="preserve">Ø»Í³Í³Ë ¨ Ù³Ýñ³Í³Ë ³é¨ïáõñ, ³åñ³ÝùÝ»ñÇ å³Ñå³ÝáõÙ ¨ å³Ñ»ëï³íáñáõÙ  </t>
  </si>
  <si>
    <t>ÐÛáõñ³ÝáóÝ»ñ ¨ Ñ³ë³ñ³Ï³Ï³Ý ëÝÝ¹Ç ûµÛ»ÏïÝ»ñ</t>
  </si>
  <si>
    <t xml:space="preserve">¼µáë³ßñçáõÃÛáõÝ </t>
  </si>
  <si>
    <t xml:space="preserve">¼³ñ·³óÙ³Ý µ³½Ù³Ýå³ï³Ï Íñ³·ñ»ñ </t>
  </si>
  <si>
    <t>îÝï»ë³Ï³Ý Ñ³ñ³µ»ñáõÃÛáõÝÝ»ñÇ ·Íáí Ñ»ï³½áï³Ï³Ý ¨ Ý³Ë³·Í³ÛÇÝ ³ßË³ï³ÝùÝ»ñ</t>
  </si>
  <si>
    <t>ÀÝ¹Ñ³Ýáõñ µÝáõÛÃÇ ïÝï»ë³Ï³Ý, ³é¨ïñ³ÛÇÝ ¨ ³ßË³ï³ÝùÇ Ñ³ñó»ñÇ ·Íáí Ñ»ï³½áï³Ï³Ý ¨ Ý³Ë³·Í³ÛÇÝ ³ßË³ï³ÝùÝ»ñ</t>
  </si>
  <si>
    <t>¶ÛáõÕ³ïÝï»ëáõÃÛ³Ý, ³Ýï³é³ÛÇÝ ïÝï»ëáõÃÛ³Ý, ÓÏÝáñëáõÃÛ³Ý ¨ áñëáñ¹áõÃÛ³Ý ·Íáí Ñ»ï³½áï³Ï³Ý ¨ Ý³Ë³·Í³ÛÇÝ ³ßË³ï³ÝùÝ»ñ</t>
  </si>
  <si>
    <t>ì³é»ÉÇùÇ ¨ ¿Ý»ñ·»ïÇÏ³ÛÇ ·Íáí Ñ»ï³½áï³Ï³Ý ¨ Ý³Ë³·Í³ÛÇÝ ³ßË³ï³ÝùÝ»ñ</t>
  </si>
  <si>
    <t xml:space="preserve">È»éÝ³³ñ¹ÛáõÝ³Ñ³ÝÙ³Ý, ³ñ¹ÛáõÝ³µ»ñáõÃÛ³Ý ¨ ßÇÝ³ñ³ñáõÃÛ³Ý ·Íáí Ñ»ï³½áï³Ï³Ý ¨ Ý³Ë³·Í³ÛÇÝ ³ßË³ï³ÝùÝ»ñ </t>
  </si>
  <si>
    <t>îñ³ÝëåáñïÇ ·Íáí Ñ»ï³½áï³Ï³Ý ¨ Ý³Ë³·Í³ÛÇÝ ³ßË³ï³ÝùÝ»ñ</t>
  </si>
  <si>
    <t>Î³åÇ ·Íáí Ñ»ï³½áï³Ï³Ý ¨ Ý³Ë³·Í³ÛÇÝ ³ßË³ï³ÝùÝ»ñ</t>
  </si>
  <si>
    <t>²ÛÉ µÝ³·³í³éÝ»ñÇ ·Íáí Ñ»ï³½áï³Ï³Ý ¨ Ý³Ë³·Í³ÛÇÝ ³ßË³ï³ÝùÝ»ñ</t>
  </si>
  <si>
    <t>îÝï»ë³Ï³Ý Ñ³ñ³µ»ñáõÃÛáõÝÝ»ñ (³ÛÉ ¹³ë»ñÇÝ ãå³ïÏ³ÝáÕ)</t>
  </si>
  <si>
    <t>05</t>
  </si>
  <si>
    <t>²Õµ³Ñ³ÝáõÙ</t>
  </si>
  <si>
    <t>Î»Õï³çñ»ñÇ Ñ»é³óáõÙ</t>
  </si>
  <si>
    <t xml:space="preserve">Î»Õï³çñ»ñÇ Ñ»é³óáõÙ </t>
  </si>
  <si>
    <t>Þñç³Ï³ ÙÇç³í³ÛñÇ ³ÕïáïÙ³Ý ¹»Ù å³Ûù³ñ</t>
  </si>
  <si>
    <t>Î»Ýë³µ³½Ù³½³ÝáõÃÛ³Ý ¨ µÝáõÃÛ³Ý  å³ßïå³ÝáõÃÛáõÝ</t>
  </si>
  <si>
    <t>Þñç³Ï³ ÙÇç³í³ÛñÇ å³ßïå³ÝáõÃÛ³Ý ·Íáí Ñ»ï³½áï³Ï³Ý ¨ Ý³Ë³·Í³ÛÇÝ ³ßË³ï³ÝùÝ»ñ</t>
  </si>
  <si>
    <t>Þñç³Ï³ ÙÇç³í³ÛñÇ å³ßïå³ÝáõÃÛáõÝ (³ÛÉ ¹³ë»ñÇÝ ãå³ïÏ³ÝáÕ)</t>
  </si>
  <si>
    <t>06</t>
  </si>
  <si>
    <t>´Ý³Ï³ñ³Ý³ÛÇÝ ßÇÝ³ñ³ñáõÃÛáõÝ</t>
  </si>
  <si>
    <t xml:space="preserve">´Ý³Ï³ñ³Ý³ÛÇÝ ßÇÝ³ñ³ñáõÃÛáõÝ </t>
  </si>
  <si>
    <t>Ð³Ù³ÛÝù³ÛÇÝ ½³ñ·³óáõÙ</t>
  </si>
  <si>
    <t>æñ³Ù³ï³Ï³ñ³ñáõÙ</t>
  </si>
  <si>
    <t xml:space="preserve">æñ³Ù³ï³Ï³ñ³ñáõÙ </t>
  </si>
  <si>
    <t>öáÕáóÝ»ñÇ Éáõë³íáñáõÙ</t>
  </si>
  <si>
    <t xml:space="preserve">öáÕáóÝ»ñÇ Éáõë³íáñáõÙ </t>
  </si>
  <si>
    <t xml:space="preserve">´Ý³Ï³ñ³Ý³ÛÇÝ ßÇÝ³ñ³ñáõÃÛ³Ý ¨ ÏáÙáõÝ³É Í³é³ÛáõÃÛáõÝÝ»ñÇ ·Íáí Ñ»ï³½áï³Ï³Ý ¨ Ý³Ë³·Í³ÛÇÝ ³ßË³ï³ÝùÝ»ñ </t>
  </si>
  <si>
    <t>´Ý³Ï³ñ³Ý³ÛÇÝ ßÇÝ³ñ³ñáõÃÛ³Ý ¨ ÏáÙáõÝ³É Í³é³ÛáõÃÛáõÝÝ»ñ (³ÛÉ ¹³ë»ñÇÝ ãå³ïÏ³ÝáÕ)</t>
  </si>
  <si>
    <t>07</t>
  </si>
  <si>
    <t>´ÅßÏ³Ï³Ý ³åñ³ÝùÝ»ñ, ë³ñù»ñ ¨ ë³ñù³íáñáõÙÝ»ñ</t>
  </si>
  <si>
    <t>¸»Õ³·áñÍ³Ï³Ý ³åñ³ÝùÝ»ñ</t>
  </si>
  <si>
    <t>²ÛÉ µÅßÏ³Ï³Ý ³åñ³ÝùÝ»ñ</t>
  </si>
  <si>
    <t>´ÅßÏ³Ï³Ý ë³ñù»ñ ¨ ë³ñù³íáñáõÙÝ»ñ</t>
  </si>
  <si>
    <t>²ñï³ÑÇí³Ý¹³Ýáó³ÛÇÝ Í³é³ÛáõÃÛáõÝÝ»ñ</t>
  </si>
  <si>
    <t>ÀÝ¹Ñ³Ýáõñ µÝáõÛÃÇ µÅßÏ³Ï³Ý Í³é³ÛáõÃÛáõÝÝ»ñ</t>
  </si>
  <si>
    <t>Ø³ëÝ³·Çï³óí³Í µÅßÏ³Ï³Ý Í³é³ÛáõÃÛáõÝÝ»ñ</t>
  </si>
  <si>
    <t xml:space="preserve">êïáÙ³ïáÉá·Ç³Ï³Ý Í³é³ÛáõÃÛáõÝÝ»ñ </t>
  </si>
  <si>
    <t>ä³ñ³µÅßÏ³Ï³Ý Í³é³ÛáõÃÛáõÝÝ»ñ</t>
  </si>
  <si>
    <t>ÐÇí³Ý¹³Ýáó³ÛÇÝ Í³é³ÛáõÃÛáõÝÝ»ñ</t>
  </si>
  <si>
    <t xml:space="preserve">ÀÝ¹Ñ³Ýáõñ µÝáõÛÃÇ ÑÇí³Ý¹³Ýáó³ÛÇÝ Í³é³ÛáõÃÛáõÝÝ»ñ </t>
  </si>
  <si>
    <t>Ø³ëÝ³·Çï³óí³Í ÑÇí³Ý¹³Ýáó³ÛÇÝ Í³é³ÛáõÃÛáõÝÝ»ñ</t>
  </si>
  <si>
    <t>´ÅßÏ³Ï³Ý, Ùáñ ¨ Ù³ÝÏ³Ý Ï»ÝïñáÝÝ»ñÇ  Í³é³ÛáõÃÛáõÝÝ»ñ</t>
  </si>
  <si>
    <t>ÐÇí³Ý¹Ç ËÝ³ÙùÇ ¨ ³éáÕçáõÃÛ³Ý í»ñ³Ï³Ý·ÝÙ³Ý ïÝ³ÛÇÝ Í³é³ÛáõÃÛáõÝÝ»ñ</t>
  </si>
  <si>
    <t>Ð³Ýñ³ÛÇÝ ³éáÕç³å³Ñ³Ï³Ý Í³é³ÛáõÃÛáõÝÝ»ñ</t>
  </si>
  <si>
    <t xml:space="preserve">²éáÕç³å³ÑáõÃÛ³Ý ·Íáí Ñ»ï³½áï³Ï³Ý ¨ Ý³Ë³·Í³ÛÇÝ ³ßË³ï³ÝùÝ»ñ </t>
  </si>
  <si>
    <t>²éáÕç³å³ÑáõÃÛáõÝ (³ÛÉ ¹³ë»ñÇÝ ãå³ïÏ³ÝáÕ)</t>
  </si>
  <si>
    <t>²éáÕç³å³Ñ³Ï³Ý Ñ³ñ³ÏÇó Í³é³ÛáõÃÛáõÝÝ»ñ ¨ Íñ³·ñ»ñ</t>
  </si>
  <si>
    <t>08</t>
  </si>
  <si>
    <t>Ð³Ý·ëïÇ ¨ ëåáñïÇ Í³é³ÛáõÃÛáõÝÝ»ñ</t>
  </si>
  <si>
    <t>Øß³ÏáõÃ³ÛÇÝ Í³é³ÛáõÃÛáõÝÝ»ñ</t>
  </si>
  <si>
    <t>¶ñ³¹³ñ³ÝÝ»ñ</t>
  </si>
  <si>
    <t>Â³Ý·³ñ³ÝÝ»ñ ¨ óáõó³ëñ³ÑÝ»ñ</t>
  </si>
  <si>
    <t>Øß³ÏáõÛÃÇ ïÝ»ñ, ³ÏáõÙµÝ»ñ, Ï»ÝïñáÝÝ»ñ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</si>
  <si>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</si>
  <si>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</si>
  <si>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</si>
  <si>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</si>
  <si>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è³¹Çá ¨ Ñ»éáõëï³Ñ³Õáñ¹áõÙÝ»ñÇ Ñ»é³ñÓ³ÏÙ³Ý ¨ Ññ³ï³ñ³Ïã³Ï³Ý Í³é³ÛáõÃÛáõÝÝ»ñ</t>
  </si>
  <si>
    <t>Ð»éáõëï³é³¹ÇáÑ³Õáñ¹áõÙÝ»ñ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</si>
  <si>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</si>
  <si>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</si>
  <si>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</si>
  <si>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</si>
  <si>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</si>
  <si>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>Ð³Ý·ëïÇ, Ùß³ÏáõÛÃÇ ¨ ÏñáÝÇ ·Íáí Ñ»ï³½áï³Ï³Ý ¨ Ý³Ë³·Í³ÛÇÝ ³ßË³ï³ÝùÝ»ñ</t>
  </si>
  <si>
    <t>Ð³Ý·Çëï, Ùß³ÏáõÛÃ ¨ ÏñáÝ (³ÛÉ ¹³ë»ñÇÝ ãå³ïÏ³ÝáÕ)</t>
  </si>
  <si>
    <t>09</t>
  </si>
  <si>
    <t>Ü³Ë³¹åñáó³Ï³Ý ¨ ï³ññ³Ï³Ý ÁÝ¹Ñ³Ýáõñ ÏñÃáõÃÛáõÝ</t>
  </si>
  <si>
    <t xml:space="preserve">Ü³Ë³¹åñáó³Ï³Ý ÏñÃáõÃÛáõÝ 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</si>
  <si>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</si>
  <si>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</si>
  <si>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</si>
  <si>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</si>
  <si>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</si>
  <si>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</si>
  <si>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</si>
  <si>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ÏñÃáõÃÛáõÝ</t>
  </si>
  <si>
    <t>´³ñÓñ³·áõÛÝ Ù³ëÝ³·Çï³Ï³Ý ÏñÃáõÃÛáõÝ</t>
  </si>
  <si>
    <t>Ð»ïµáõÑ³Ï³Ý Ù³ëÝ³·Çï³Ï³Ý ÏñÃáõÃÛáõÝ</t>
  </si>
  <si>
    <t xml:space="preserve">Àëï Ù³Ï³ñ¹³ÏÝ»ñÇ ã¹³ë³Ï³ñ·íáÕ ÏñÃáõÃÛáõÝ </t>
  </si>
  <si>
    <t>²ñï³¹åñáó³Ï³Ý ¹³ëïÇ³ñ³ÏáõÃÛáõÝ</t>
  </si>
  <si>
    <t>Èñ³óáõóÇã ÏñÃáõÃÛáõÝ</t>
  </si>
  <si>
    <t xml:space="preserve">ÎñÃáõÃÛ³ÝÁ ïñ³Ù³¹ñíáÕ ûÅ³Ý¹³Ï Í³é³ÛáõÃÛáõÝÝ»ñ </t>
  </si>
  <si>
    <t>ÎñÃáõÃÛ³Ý áÉáñïáõÙ Ñ»ï³½áï³Ï³Ý ¨ Ý³Ë³·Í³ÛÇÝ ³ßË³ï³ÝùÝ»ñ</t>
  </si>
  <si>
    <t>ÎñÃáõÃÛáõÝ (³ÛÉ ¹³ë»ñÇÝ ãå³ïÏ³ÝáÕ)</t>
  </si>
  <si>
    <t>10</t>
  </si>
  <si>
    <t>ì³ï³éáÕçáõÃÛáõÝ ¨ ³Ý³ßË³ïáõÝ³ÏáõÃÛáõÝ</t>
  </si>
  <si>
    <t>ì³ï³éáÕçáõÃÛáõÝ</t>
  </si>
  <si>
    <t>²Ý³ßË³ïáõÝ³ÏáõÃÛáõÝ</t>
  </si>
  <si>
    <t>Ì»ñáõÃÛáõÝ</t>
  </si>
  <si>
    <t xml:space="preserve">Ð³ñ³½³ïÇÝ Ïáñóñ³Í ³ÝÓÇÝù </t>
  </si>
  <si>
    <t>ÀÝï³ÝÇùÇ ³Ý¹³ÙÝ»ñ ¨ ½³í³ÏÝ»ñ</t>
  </si>
  <si>
    <t>¶áñÍ³½ñÏáõÃÛáõÝ</t>
  </si>
  <si>
    <t xml:space="preserve">´Ý³Ï³ñ³Ý³ÛÇÝ ³å³ÑáíáõÙ </t>
  </si>
  <si>
    <t xml:space="preserve">êáóÇ³É³Ï³Ý Ñ³ïáõÏ ³ñïáÝáõÃÛáõÝÝ»ñ (³ÛÉ ¹³ë»ñÇÝ ãå³ïÏ³ÝáÕ) </t>
  </si>
  <si>
    <t xml:space="preserve">êáóÇ³É³Ï³Ý å³ßïå³ÝáõÃÛ³Ý áÉáñïáõÙ Ñ»ï³½áï³Ï³Ý ¨ Ý³Ë³·Í³ÛÇÝ ³ßË³ï³ÝùÝ»ñ </t>
  </si>
  <si>
    <t>êáóÇ³É³Ï³Ý å³ßïå³ÝáõÃÛáõÝ (³ÛÉ ¹³ë»ñÇÝ ãå³ïÏ³ÝáÕ)</t>
  </si>
  <si>
    <t>êáóÇ³É³Ï³Ý å³ßïå³ÝáõÃÛ³ÝÁ ïñ³Ù³¹ñíáÕ ûÅ³¹³Ï Í³é³ÛáõÃÛáõÝÝ»ñ (³ÛÉ ¹³ë»ñÇÝ ãå³ïÏ³ÝáÕ)</t>
  </si>
  <si>
    <t>11</t>
  </si>
  <si>
    <t xml:space="preserve">ÐÐ Ï³é³í³ñáõÃÛ³Ý ¨ Ñ³Ù³ÛÝùÝ»ñÇ å³Ñáõëï³ÛÇÝ ýáÝ¹ </t>
  </si>
  <si>
    <t>ÐÐ Ñ³Ù³ÛÝùÝ»ñÇ å³Ñáõëï³ÛÇÝ ýáÝ¹</t>
  </si>
  <si>
    <t>(հազար դրամներով)</t>
  </si>
  <si>
    <t xml:space="preserve"> îáÕÇ NN  </t>
  </si>
  <si>
    <t xml:space="preserve">´Ûáõç»ï³ÛÇÝ Í³Ëë»ñÇ ïÝï»ë³·Çï³Ï³Ý ¹³ë³Ï³ñ·Ù³Ý Ñá¹í³ÍÝ»ñÇ </t>
  </si>
  <si>
    <r>
      <t xml:space="preserve">           </t>
    </r>
    <r>
      <rPr>
        <b/>
        <sz val="12"/>
        <rFont val="Arial Armenian"/>
        <family val="2"/>
      </rPr>
      <t xml:space="preserve">  ÀÜ¸²ØºÜÀ</t>
    </r>
    <r>
      <rPr>
        <b/>
        <sz val="11"/>
        <rFont val="Arial Armenian"/>
        <family val="2"/>
      </rPr>
      <t xml:space="preserve">   </t>
    </r>
    <r>
      <rPr>
        <b/>
        <sz val="12"/>
        <rFont val="Arial Armenian"/>
        <family val="2"/>
      </rPr>
      <t xml:space="preserve"> Ì²Êêºð              </t>
    </r>
    <r>
      <rPr>
        <b/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(ïáÕ4050+ïáÕ5000+ïáÕ 6000)</t>
    </r>
  </si>
  <si>
    <t xml:space="preserve">³Û¹ ÃíáõÙ` </t>
  </si>
  <si>
    <r>
      <t xml:space="preserve">².   ÀÜÂ²òÆÎ  Ì²Êêºðª                </t>
    </r>
    <r>
      <rPr>
        <sz val="10"/>
        <rFont val="Arial Armenian"/>
        <family val="2"/>
      </rPr>
      <t xml:space="preserve">(ïáÕ4100+ïáÕ4200+ïáÕ4300+ïáÕ4400+ïáÕ4500+ ïáÕ4600+ïáÕ4700)    </t>
    </r>
    <r>
      <rPr>
        <b/>
        <sz val="10"/>
        <rFont val="Arial Armenian"/>
        <family val="2"/>
      </rPr>
      <t xml:space="preserve">   </t>
    </r>
    <r>
      <rPr>
        <b/>
        <sz val="12"/>
        <rFont val="Arial Armenian"/>
        <family val="2"/>
      </rPr>
      <t xml:space="preserve">                                                                                                                </t>
    </r>
  </si>
  <si>
    <t>x</t>
  </si>
  <si>
    <r>
      <t xml:space="preserve">1.1 ²ÞÊ²î²ÜøÆ ì²ðÒ²îðàôÂÚàôÜ </t>
    </r>
    <r>
      <rPr>
        <sz val="8"/>
        <rFont val="Arial Armenian"/>
        <family val="2"/>
      </rPr>
      <t xml:space="preserve">(ïáÕ4110+ïáÕ4120+ïáÕ4130) </t>
    </r>
    <r>
      <rPr>
        <sz val="10"/>
        <rFont val="Arial Armenian"/>
        <family val="2"/>
      </rPr>
      <t xml:space="preserve"> </t>
    </r>
    <r>
      <rPr>
        <b/>
        <sz val="10"/>
        <rFont val="Arial Armenian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</si>
  <si>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Armenian"/>
        <family val="2"/>
      </rPr>
      <t>(ïáÕ4111+ïáÕ4112+ ïáÕ4114)</t>
    </r>
  </si>
  <si>
    <t xml:space="preserve"> -²ßË³ïáÕÝ»ñÇ ³ßË³ï³í³ñÓ»ñ ¨ Ñ³í»É³í×³ñÝ»ñ</t>
  </si>
  <si>
    <t>4111</t>
  </si>
  <si>
    <t xml:space="preserve"> - ä³ñ·¨³ïñáõÙÝ»ñ, ¹ñ³Ù³Ï³Ý Ëñ³ËáõëáõÙÝ»ñ ¨ Ñ³ïáõÏ í×³ñÝ»ñ</t>
  </si>
  <si>
    <t>4112</t>
  </si>
  <si>
    <t xml:space="preserve"> -²ÛÉ í³ñÓ³ïñáõÃÛáõÝÝ»ñ </t>
  </si>
  <si>
    <t>4115</t>
  </si>
  <si>
    <r>
      <t xml:space="preserve">´ÜºÔºÜ ²ÞÊ²î²ì²ðÒºð ºì Ð²ìºÈ²ìÖ²ðÜºð </t>
    </r>
    <r>
      <rPr>
        <sz val="8"/>
        <rFont val="Arial Armenian"/>
        <family val="2"/>
      </rPr>
      <t>(ïáÕ4121)</t>
    </r>
  </si>
  <si>
    <t xml:space="preserve"> -´Ý»Õ»Ý ³ßË³ï³í³ñÓ»ñ ¨ Ñ³í»É³í×³ñÝ»ñ</t>
  </si>
  <si>
    <t>4121</t>
  </si>
  <si>
    <r>
      <t xml:space="preserve">ö²êî²òÆ êàòÆ²È²Î²Ü ²ä²ÐàìàôÂÚ²Ü ìÖ²ðÜºð </t>
    </r>
    <r>
      <rPr>
        <sz val="8"/>
        <rFont val="Arial Armenian"/>
        <family val="2"/>
      </rPr>
      <t>(ïáÕ4131)</t>
    </r>
  </si>
  <si>
    <t xml:space="preserve"> -êáóÇ³É³Ï³Ý ³å³ÑáíáõÃÛ³Ý í×³ñÝ»ñ</t>
  </si>
  <si>
    <t>4131</t>
  </si>
  <si>
    <r>
      <t xml:space="preserve">1.2 Ì²è²ÚàôÂÚàôÜÜºðÆ ºì ²äð²ÜøÜºðÆ Òºèø ´ºðàôØ </t>
    </r>
    <r>
      <rPr>
        <sz val="8"/>
        <rFont val="Arial Armenian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</si>
  <si>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Armenian"/>
        <family val="2"/>
      </rPr>
      <t>(ïáÕ4211+ïáÕ4212+ïáÕ4213+ïáÕ4214+ïáÕ4215+ïáÕ4216+ïáÕ4217)</t>
    </r>
  </si>
  <si>
    <t xml:space="preserve"> -¶áñÍ³éÝ³Ï³Ý ¨ µ³ÝÏ³ÛÇÝ Í³é³ÛáõÃÛáõÝÝ»ñÇ Í³Ëë»ñ</t>
  </si>
  <si>
    <t>4211</t>
  </si>
  <si>
    <r>
      <t xml:space="preserve"> -</t>
    </r>
    <r>
      <rPr>
        <b/>
        <sz val="9"/>
        <rFont val="Arial Armenian"/>
        <family val="2"/>
      </rPr>
      <t>¾Ý»ñ·»ïÇÏ  Í³é³ÛáõÃÛáõÝÝ»ñ</t>
    </r>
  </si>
  <si>
    <t>4212</t>
  </si>
  <si>
    <t xml:space="preserve"> -ÎáÙáõÝ³É Í³é³ÛáõÃÛáõÝÝ»ñ</t>
  </si>
  <si>
    <t>4213</t>
  </si>
  <si>
    <t xml:space="preserve"> -Î³åÇ Í³é³ÛáõÃÛáõÝÝ»ñ</t>
  </si>
  <si>
    <t>4214</t>
  </si>
  <si>
    <t xml:space="preserve"> -²å³Ñáí³·ñ³Ï³Ý Í³Ëë»ñ</t>
  </si>
  <si>
    <t>4215</t>
  </si>
  <si>
    <t xml:space="preserve"> -¶áõÛùÇ ¨ ë³ñù³íáñáõÙÝ»ñÇ í³ñÓ³Ï³ÉáõÃÛáõÝ</t>
  </si>
  <si>
    <t>4216</t>
  </si>
  <si>
    <t xml:space="preserve"> -²ñï³·»ñ³ï»ëã³Ï³Ý Í³Ëë»ñ</t>
  </si>
  <si>
    <t>4217</t>
  </si>
  <si>
    <r>
      <t xml:space="preserve"> ¶àðÌàôÔàôØÜºðÆ ºì Þðæ²¶²ÚàôÂÚàôÜÜºðÆ Ì²Êêºð </t>
    </r>
    <r>
      <rPr>
        <sz val="8"/>
        <rFont val="Arial Armenian"/>
        <family val="2"/>
      </rPr>
      <t>(ïáÕ4221+ïáÕ4222+ïáÕ4223)</t>
    </r>
  </si>
  <si>
    <t xml:space="preserve"> -Ü»ñùÇÝ ·áñÍáõÕáõÙÝ»ñ</t>
  </si>
  <si>
    <t xml:space="preserve"> -²ñï³ë³ÑÙ³ÝÛ³Ý ·áñÍáõÕáõÙÝ»ñÇ ·Íáí Í³Ëë»ñ</t>
  </si>
  <si>
    <t>4222</t>
  </si>
  <si>
    <t xml:space="preserve"> -²ÛÉ ïñ³Ýëåáñï³ÛÇÝ Í³Ëë»ñ</t>
  </si>
  <si>
    <t>4229</t>
  </si>
  <si>
    <r>
      <t xml:space="preserve">ä²ÚØ²Ü²¶ð²ÚÆÜ ²ÚÈ Ì²è²ÚàôÂÚàôÜÜºðÆ Òºèø ´ºðàôØ </t>
    </r>
    <r>
      <rPr>
        <sz val="8"/>
        <rFont val="Arial Armenian"/>
        <family val="2"/>
      </rPr>
      <t>(ïáÕ4231+ïáÕ4232+ïáÕ4233+ïáÕ4234+ïáÕ4235+ïáÕ4236+ïáÕ4237+ïáÕ4238)</t>
    </r>
  </si>
  <si>
    <t xml:space="preserve"> -ì³ñã³Ï³Ý Í³é³ÛáõÃÛáõÝÝ»ñ</t>
  </si>
  <si>
    <t>4231</t>
  </si>
  <si>
    <t xml:space="preserve"> -Ð³Ù³Ï³ñ·ã³ÛÇÝ Í³é³ÛáõÃÛáõÝÝ»ñ</t>
  </si>
  <si>
    <t>4232</t>
  </si>
  <si>
    <t xml:space="preserve"> -²ßË³ï³Ï³½ÙÇ Ù³ëÝ³·Çï³Ï³Ý ½³ñ·³óÙ³Ý Í³é³ÛáõÃÛáõÝÝ»ñ</t>
  </si>
  <si>
    <t>4233</t>
  </si>
  <si>
    <t xml:space="preserve"> -î»Õ³Ï³ïí³Ï³Ý Í³é³ÛáõÃÛáõÝÝ»ñ</t>
  </si>
  <si>
    <t>4234</t>
  </si>
  <si>
    <t xml:space="preserve"> -Î³é³í³ñã³Ï³Ý Í³é³ÛáõÃÛáõÝÝ»ñ</t>
  </si>
  <si>
    <t xml:space="preserve"> - Î»Ýó³Õ³ÛÇÝ ¨ Ñ³Ýñ³ÛÇÝ ëÝÝ¹Ç Í³é³ÛáõÃÛáõÝÝ»ñ</t>
  </si>
  <si>
    <t>4236</t>
  </si>
  <si>
    <t xml:space="preserve"> -Ü»ñÏ³Û³óáõóã³Ï³Ý Í³Ëë»ñ</t>
  </si>
  <si>
    <t>4237</t>
  </si>
  <si>
    <t xml:space="preserve"> -ÀÝ¹Ñ³Ýáõñ µÝáõÛÃÇ ³ÛÉ Í³é³ÛáõÃÛáõÝÝ»ñ</t>
  </si>
  <si>
    <t>4239</t>
  </si>
  <si>
    <r>
      <t xml:space="preserve"> ²ÚÈ Ø²êÜ²¶Æî²Î²Ü Ì²è²ÚàôÂÚàôÜÜºðÆ Òºèø ´ºðàôØ  </t>
    </r>
    <r>
      <rPr>
        <sz val="8"/>
        <rFont val="Arial Armenian"/>
        <family val="2"/>
      </rPr>
      <t>(ïáÕ 4241)</t>
    </r>
  </si>
  <si>
    <t xml:space="preserve"> -Ø³ëÝ³·Çï³Ï³Ý Í³é³ÛáõÃÛáõÝÝ»ñ</t>
  </si>
  <si>
    <t>4241</t>
  </si>
  <si>
    <r>
      <t xml:space="preserve">ÀÜÂ²òÆÎ Üàðà¶àôØ ºì ä²Ðä²ÜàôØ (Í³é³ÛáõÃÛáõÝÝ»ñ ¨ ÝÛáõÃ»ñ) </t>
    </r>
    <r>
      <rPr>
        <sz val="8"/>
        <rFont val="Arial Armenian"/>
        <family val="2"/>
      </rPr>
      <t>(ïáÕ4251+ïáÕ4252)</t>
    </r>
  </si>
  <si>
    <t xml:space="preserve"> -Þ»Ýù»ñÇ ¨ Ï³éáõÛóÝ»ñÇ ÁÝÃ³óÇÏ Ýáñá·áõÙ ¨ å³Ñå³ÝáõÙ</t>
  </si>
  <si>
    <t>4251</t>
  </si>
  <si>
    <t xml:space="preserve"> -Ø»ù»Ý³Ý»ñÇ ¨ ë³ñù³íáñáõÙÝ»ñÇ ÁÝÃ³óÇÏ Ýáñá·áõÙ ¨ å³Ñå³ÝáõÙ</t>
  </si>
  <si>
    <t>4252</t>
  </si>
  <si>
    <r>
      <t xml:space="preserve"> ÜÚàôÂºð </t>
    </r>
    <r>
      <rPr>
        <sz val="8"/>
        <rFont val="Arial Armenian"/>
        <family val="2"/>
      </rPr>
      <t>(ïáÕ4261+ïáÕ4262+ïáÕ4263+ïáÕ4264+ïáÕ4265+ïáÕ4266+ïáÕ4267+ïáÕ4268)</t>
    </r>
  </si>
  <si>
    <t xml:space="preserve"> -¶ñ³ë»ÝÛ³Ï³ÛÇÝ ÝÛáõÃ»ñ ¨ Ñ³·áõëï</t>
  </si>
  <si>
    <t>4261</t>
  </si>
  <si>
    <t xml:space="preserve"> -¶ÛáõÕ³ïÝï»ë³Ï³Ý ³åñ³ÝùÝ»ñ</t>
  </si>
  <si>
    <t>4262</t>
  </si>
  <si>
    <t xml:space="preserve"> -ì»ñ³å³ïñ³ëïÙ³Ý ¨ áõëáõóÙ³Ý ÝÛáõÃ»ñ (³ßË³ïáÕÝ»ñÇ í»ñ³å³ïñ³ëïáõÙ)</t>
  </si>
  <si>
    <t>4263</t>
  </si>
  <si>
    <t xml:space="preserve"> -îñ³Ýëåáñï³ÛÇÝ ÝÛáõÃ»ñ</t>
  </si>
  <si>
    <t>4264</t>
  </si>
  <si>
    <t xml:space="preserve"> -Þñç³Ï³ ÙÇç³í³ÛñÇ å³ßïå³ÝáõÃÛ³Ý ¨ ·Çï³Ï³Ý ÝÛáõÃ»ñ</t>
  </si>
  <si>
    <t>4265</t>
  </si>
  <si>
    <t xml:space="preserve"> -²éáÕç³å³Ñ³Ï³Ý  ¨ É³µáñ³ïáñ ÝÛáõÃ»ñ</t>
  </si>
  <si>
    <t>4266</t>
  </si>
  <si>
    <t xml:space="preserve"> -Î»Ýó³Õ³ÛÇÝ ¨ Ñ³Ýñ³ÛÇÝ ëÝÝ¹Ç ÝÛáõÃ»ñ</t>
  </si>
  <si>
    <t>4267</t>
  </si>
  <si>
    <t xml:space="preserve"> -Ð³ïáõÏ Ýå³ï³Ï³ÛÇÝ ³ÛÉ ÝÛáõÃ»ñ</t>
  </si>
  <si>
    <t>4269</t>
  </si>
  <si>
    <r>
      <t xml:space="preserve"> </t>
    </r>
    <r>
      <rPr>
        <b/>
        <sz val="9"/>
        <rFont val="Arial Armenian"/>
        <family val="2"/>
      </rPr>
      <t xml:space="preserve">1.3 îàÎàê²ìÖ²ðÜºð </t>
    </r>
    <r>
      <rPr>
        <sz val="8"/>
        <rFont val="Arial Armenian"/>
        <family val="2"/>
      </rPr>
      <t>(ïáÕ4310+ïáÕ 4320+ïáÕ4330)</t>
    </r>
  </si>
  <si>
    <r>
      <t xml:space="preserve">ÜºðøÆÜ îàÎàê²ìÖ²ðÜºð </t>
    </r>
    <r>
      <rPr>
        <sz val="8"/>
        <rFont val="Arial Armenian"/>
        <family val="2"/>
      </rPr>
      <t>(ïáÕ4311+ïáÕ4312)</t>
    </r>
  </si>
  <si>
    <t xml:space="preserve"> -Ü»ñùÇÝ ³ñÅ»ÃÕÃ»ñÇ ïáÏáë³í×³ñÝ»ñ</t>
  </si>
  <si>
    <t>4411</t>
  </si>
  <si>
    <t xml:space="preserve"> -Ü»ñùÇÝ í³ñÏ»ñÇ ïáÏáë³í×³ñÝ»ñ</t>
  </si>
  <si>
    <t>4412</t>
  </si>
  <si>
    <r>
      <t>²ðî²øÆÜ îàÎàê²ìÖ²ðÜºð</t>
    </r>
    <r>
      <rPr>
        <b/>
        <i/>
        <sz val="8"/>
        <rFont val="Arial Armenian"/>
        <family val="2"/>
      </rPr>
      <t xml:space="preserve"> </t>
    </r>
    <r>
      <rPr>
        <sz val="8"/>
        <rFont val="Arial Armenian"/>
        <family val="2"/>
      </rPr>
      <t>(ïáÕ4321+ïáÕ4322)</t>
    </r>
  </si>
  <si>
    <t xml:space="preserve"> -²ñï³ùÇÝ ³ñÅ»ÃÕÃ»ñÇ ·Íáí ïáÏáë³í×³ñÝ»ñ</t>
  </si>
  <si>
    <t>4421</t>
  </si>
  <si>
    <t xml:space="preserve"> -²ñï³ùÇÝ í³ñÏ»ñÇ ·Íáí ïáÏáë³í×³ñÝ»ñ</t>
  </si>
  <si>
    <t>4422</t>
  </si>
  <si>
    <r>
      <t xml:space="preserve">öàÊ²èàôÂÚàôÜÜºðÆ Ðºî Î²äì²Ì ìÖ²ðÜºð </t>
    </r>
    <r>
      <rPr>
        <sz val="8"/>
        <rFont val="Arial Armenian"/>
        <family val="2"/>
      </rPr>
      <t xml:space="preserve">(ïáÕ4331+ïáÕ4332+ïáÕ4333) </t>
    </r>
  </si>
  <si>
    <t xml:space="preserve"> -öáË³Ý³ÏÙ³Ý Ïáõñë»ñÇ µ³ó³ë³Ï³Ý ï³ñµ»ñáõÃÛáõÝ</t>
  </si>
  <si>
    <t>4431</t>
  </si>
  <si>
    <t xml:space="preserve"> -îáõÛÅ»ñ</t>
  </si>
  <si>
    <t>4432</t>
  </si>
  <si>
    <t xml:space="preserve"> -öáË³éáõÃÛáõÝÝ»ñÇ ·Íáí ïáõñù»ñ</t>
  </si>
  <si>
    <t>4433</t>
  </si>
  <si>
    <r>
      <t>1.4 êàô´êÆ¸Æ²Üºð</t>
    </r>
    <r>
      <rPr>
        <b/>
        <sz val="8"/>
        <rFont val="Arial Armenian"/>
        <family val="2"/>
      </rPr>
      <t xml:space="preserve"> </t>
    </r>
    <r>
      <rPr>
        <sz val="8"/>
        <rFont val="Arial Armenian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</si>
  <si>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rFont val="Arial Armenian"/>
        <family val="2"/>
      </rPr>
      <t>(ïáÕ4411+ïáÕ4412)</t>
    </r>
  </si>
  <si>
    <t xml:space="preserve"> -êáõµëÇ¹Ç³Ý»ñ áã-ýÇÝ³Ýë³Ï³Ý å»ï³Ï³Ý (h³Ù³ÛÝù³ÛÇÝ) Ï³½Ù³Ï»ñåáõÃÛáõÝÝ»ñÇÝ </t>
  </si>
  <si>
    <t>4511</t>
  </si>
  <si>
    <t xml:space="preserve"> -êáõµëÇ¹Ç³Ý»ñ ýÇÝ³Ýë³Ï³Ý å»ï³Ï³Ý (h³Ù³ÛÝù³ÛÇÝ) Ï³½Ù³Ï»ñåáõÃÛáõÝÝ»ñÇÝ </t>
  </si>
  <si>
    <t>4512</t>
  </si>
  <si>
    <r>
      <t>êàô´êÆ¸Æ²Üºð àâ äºî²Î²Ü (àâ Ð²Ø²ÚÜø²ÚÆÜ) Î²¼Ø²ÎºðäàôÂÚàôÜÜºðÆÜ</t>
    </r>
    <r>
      <rPr>
        <b/>
        <i/>
        <sz val="8"/>
        <rFont val="Arial Armenian"/>
        <family val="2"/>
      </rPr>
      <t xml:space="preserve"> </t>
    </r>
    <r>
      <rPr>
        <sz val="8"/>
        <rFont val="Arial Armenian"/>
        <family val="2"/>
      </rPr>
      <t>(ïáÕ4421+ïáÕ4422)</t>
    </r>
  </si>
  <si>
    <t xml:space="preserve"> -êáõµëÇ¹Ç³Ý»ñ áã å»ï³Ï³Ý (áã h³Ù³ÛÝù³ÛÇÝ) áã ýÇÝ³Ýë³Ï³Ý Ï³½Ù³Ï»ñåáõÃÛáõÝÝ»ñÇÝ </t>
  </si>
  <si>
    <t>4521</t>
  </si>
  <si>
    <t xml:space="preserve"> -êáõµëÇ¹Ç³Ý»ñ áã å»ï³Ï³Ý (áã h³Ù³ÛÝù³ÛÇÝ) ýÇÝ³Ýë³Ï³Ý  Ï³½Ù³Ï»ñåáõÃÛáõÝÝ»ñÇÝ </t>
  </si>
  <si>
    <t>4522</t>
  </si>
  <si>
    <r>
      <t xml:space="preserve">1.5 ¸ð²Ø²ÞÜàðÐÜºð </t>
    </r>
    <r>
      <rPr>
        <sz val="8"/>
        <rFont val="Arial Armenian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</si>
  <si>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rFont val="Arial Armenian"/>
        <family val="2"/>
      </rPr>
      <t xml:space="preserve"> (ïáÕ4511+ïáÕ4512)</t>
    </r>
  </si>
  <si>
    <r>
      <t xml:space="preserve"> -</t>
    </r>
    <r>
      <rPr>
        <b/>
        <sz val="9"/>
        <rFont val="Arial Armenian"/>
        <family val="2"/>
      </rPr>
      <t>ÀÝÃ³óÇÏ ¹ñ³Ù³ßÝáñÑÝ»ñ ûï³ñ»ñÏñÛ³ Ï³é³í³ñáõÃÛáõÝÝ»ñÇÝ</t>
    </r>
  </si>
  <si>
    <t>4611</t>
  </si>
  <si>
    <t xml:space="preserve"> -Î³åÇï³É ¹ñ³Ù³ßÝáñÑÝ»ñ ûï³ñ»ñÏñÛ³ Ï³é³í³ñáõÃÛáõÝÝ»ñÇÝ</t>
  </si>
  <si>
    <t>4612</t>
  </si>
  <si>
    <r>
      <t>¸ð²Ø²ÞÜàðÐÜºð ØÆæ²¼¶²ÚÆÜ Î²¼Ø²ÎºðäàôÂÚàôÜÜºðÆÜ</t>
    </r>
    <r>
      <rPr>
        <sz val="8"/>
        <rFont val="Arial Armenian"/>
        <family val="2"/>
      </rPr>
      <t xml:space="preserve"> (ïáÕ4521+ïáÕ4522)</t>
    </r>
  </si>
  <si>
    <t xml:space="preserve"> -ÀÝÃ³óÇÏ ¹ñ³Ù³ßÝáñÑÝ»ñ  ÙÇç³½·³ÛÇÝ Ï³½Ù³Ï»ñåáõÃÛáõÝÝ»ñÇÝ</t>
  </si>
  <si>
    <t>4621</t>
  </si>
  <si>
    <t xml:space="preserve"> -Î³åÇï³É ¹ñ³Ù³ßÝáñÑÝ»ñ ÙÇç³½·³ÛÇÝ Ï³½Ù³Ï»ñåáõÃÛáõÝÝ»ñÇÝ</t>
  </si>
  <si>
    <t>4622</t>
  </si>
  <si>
    <r>
      <t>ÀÜÂ²òÆÎ ¸ð²Ø²ÞÜàðÐÜºð äºî²Î²Ü Ð²îì²ÌÆ ²ÚÈ Ø²Î²ð¸²ÎÜºðÆÜ</t>
    </r>
    <r>
      <rPr>
        <sz val="9"/>
        <rFont val="Arial Armenian"/>
        <family val="2"/>
      </rPr>
      <t xml:space="preserve"> </t>
    </r>
    <r>
      <rPr>
        <sz val="8"/>
        <rFont val="Arial Armenian"/>
        <family val="2"/>
      </rPr>
      <t>(ïáÕ4531+ïáÕ4532+ïáÕ4533)</t>
    </r>
  </si>
  <si>
    <t xml:space="preserve"> - ÀÝÃ³óÇÏ ¹ñ³Ù³ßÝáñÑÝ»ñ å»ï³Ï³Ý ¨ Ñ³Ù³ÛÝùÝ»ñÇ áã ³é¨ïñ³ÛÇÝ Ï³½Ù³Ï»ñåáõÃÛáõÝÝ»ñÇÝ</t>
  </si>
  <si>
    <t>4637</t>
  </si>
  <si>
    <t xml:space="preserve"> - ÀÝÃ³óÇÏ ¹ñ³Ù³ßÝáñÑÝ»ñ å»ï³Ï³Ý ¨ Ñ³Ù³ÛÝùÝ»ñÇ  ³é¨ïñ³ÛÇÝ Ï³½Ù³Ï»ñåáõÃÛáõÝÝ»ñÇÝ</t>
  </si>
  <si>
    <t>4638</t>
  </si>
  <si>
    <r>
      <t xml:space="preserve"> - ²ÛÉ ÁÝÃ³óÇÏ ¹ñ³Ù³ßÝáñÑÝ»ñ                                                           </t>
    </r>
    <r>
      <rPr>
        <sz val="9"/>
        <rFont val="Arial Armenian"/>
        <family val="2"/>
      </rPr>
      <t>(ïáÕ 4534+ïáÕ 4537 +ïáÕ 4538)</t>
    </r>
  </si>
  <si>
    <t>4639</t>
  </si>
  <si>
    <t xml:space="preserve"> - ï»Õ³Ï³Ý ÇÝùÝ³Ï³é³íñÙ³Ý Ù³ñÙÇÝÝ»ñÇÝ                                 (ïáÕ  4535+ïáÕ 4536)</t>
  </si>
  <si>
    <t xml:space="preserve">áñÇó` </t>
  </si>
  <si>
    <t xml:space="preserve">³ÛÉ Ñ³Ù³ÛÝùÝ»ñÇÝ </t>
  </si>
  <si>
    <t xml:space="preserve"> - ÐÐ å»ï³Ï³Ý µÛáõç»ÇÝ</t>
  </si>
  <si>
    <t xml:space="preserve"> - ³ÛÉ</t>
  </si>
  <si>
    <r>
      <t>Î²äÆî²È ¸ð²Ø²ÞÜàðÐÜºð äºî²Î²Ü Ð²îì²ÌÆ ²ÚÈ Ø²Î²ð¸²ÎÜºðÆÜ</t>
    </r>
    <r>
      <rPr>
        <sz val="9"/>
        <rFont val="Arial Armenian"/>
        <family val="2"/>
      </rPr>
      <t xml:space="preserve"> </t>
    </r>
    <r>
      <rPr>
        <sz val="8"/>
        <rFont val="Arial Armenian"/>
        <family val="2"/>
      </rPr>
      <t>(ïáÕ4541+ïáÕ4542+ïáÕ4543)</t>
    </r>
  </si>
  <si>
    <t xml:space="preserve"> -Î³åÇï³É ¹ñ³Ù³ßÝáñÑÝ»ñ å»ï³Ï³Ý ¨ Ñ³Ù³ÛÝùÝ»ñÇ áã ³é¨ïñ³ÛÇÝ Ï³½Ù³Ï»ñåáõÃÛáõÝÝ»ñÇÝ</t>
  </si>
  <si>
    <t>4655</t>
  </si>
  <si>
    <t xml:space="preserve"> -Î³åÇï³É ¹ñ³Ù³ßÝáñÑÝ»ñ å»ï³Ï³Ý ¨ Ñ³Ù³ÛÝùÝ»ñÇ  ³é¨ïñ³ÛÇÝ Ï³½Ù³Ï»ñåáõÃÛáõÝÝ»ñÇÝ</t>
  </si>
  <si>
    <t>4656</t>
  </si>
  <si>
    <r>
      <t xml:space="preserve"> -²ÛÉ Ï³åÇï³É ¹ñ³Ù³ßÝáñÑÝ»ñ                                              </t>
    </r>
    <r>
      <rPr>
        <sz val="9"/>
        <rFont val="Arial Armenian"/>
        <family val="2"/>
      </rPr>
      <t xml:space="preserve"> (ïáÕ 4544+ïáÕ 4547 +ïáÕ 4548)</t>
    </r>
  </si>
  <si>
    <t>4657</t>
  </si>
  <si>
    <t xml:space="preserve"> - ï»Õ³Ï³Ý ÇÝùÝ³Ï³é³íñÙ³Ý Ù³ñÙÇÝÝ»ñÇÝ                                 (ïáÕ  4545+ïáÕ 4546)</t>
  </si>
  <si>
    <t xml:space="preserve">ÐÐ ³ÛÉ Ñ³Ù³ÛÝùÝ»ñÇÝ </t>
  </si>
  <si>
    <r>
      <t xml:space="preserve">1.6 êàòÆ²È²Î²Ü Üä²êîÜºð ºì ÎºÜê²ÂàÞ²ÎÜºð </t>
    </r>
    <r>
      <rPr>
        <sz val="8"/>
        <rFont val="Arial Armenian"/>
        <family val="2"/>
      </rPr>
      <t>(ïáÕ4610+ïáÕ4630+ïáÕ4640)</t>
    </r>
  </si>
  <si>
    <t>êàòÆ²È²Î²Ü ²ä²ÐàìàôÂÚ²Ü Üä²êîÜºð</t>
  </si>
  <si>
    <t xml:space="preserve"> - îÝ³ÛÇÝ ïÝï»ëáõÃÛáõÝÝ»ñÇÝ ¹ñ³Ùáí í×³ñíáÕ ëáóÇ³É³Ï³Ý ³å³ÑáíáõÃÛ³Ý í×³ñÝ»ñ</t>
  </si>
  <si>
    <t>4711</t>
  </si>
  <si>
    <t xml:space="preserve"> - êáóÇ³É³Ï³Ý ³å³ÑáíáõÃÛ³Ý µÝ»Õ»Ý Ýå³ëïÝ»ñ Í³é³ÛáõÃÛáõÝÝ»ñ Ù³ïáõóáÕÝ»ñÇÝ</t>
  </si>
  <si>
    <t>4712</t>
  </si>
  <si>
    <r>
      <t xml:space="preserve"> êàòÆ²È²Î²Ü ú¶ÜàôÂÚ²Ü ¸ð²Ø²Î²Ü ²ðî²Ð²ÚîàôÂÚ²Ø´ Üä²êîÜºð (´ÚàôæºÆò) </t>
    </r>
    <r>
      <rPr>
        <sz val="8"/>
        <rFont val="Arial Armenian"/>
        <family val="2"/>
      </rPr>
      <t xml:space="preserve">(ïáÕ4631+ïáÕ4632+ïáÕ4633+ïáÕ4634) </t>
    </r>
  </si>
  <si>
    <t xml:space="preserve"> -ÐáõÕ³ñÏ³íáñáõÃÛ³Ý Ýå³ëïÝ»ñ µÛáõç»Çó</t>
  </si>
  <si>
    <t>4726</t>
  </si>
  <si>
    <t xml:space="preserve"> -ÎñÃ³Ï³Ý, Ùß³ÏáõÃ³ÛÇÝ ¨ ëåáñï³ÛÇÝ Ýå³ëïÝ»ñ µÛáõç»Çó</t>
  </si>
  <si>
    <t>4727</t>
  </si>
  <si>
    <t xml:space="preserve"> -´Ý³Ï³ñ³Ý³ÛÇÝ Ýå³ëïÝ»ñ µÛáõç»Çó</t>
  </si>
  <si>
    <t>4728</t>
  </si>
  <si>
    <t xml:space="preserve"> -²ÛÉ Ýå³ëïÝ»ñ µÛáõç»Çó</t>
  </si>
  <si>
    <r>
      <t xml:space="preserve"> ÎºÜê²ÂàÞ²ÎÜºð </t>
    </r>
    <r>
      <rPr>
        <sz val="8"/>
        <rFont val="Arial Armenian"/>
        <family val="2"/>
      </rPr>
      <t xml:space="preserve">(ïáÕ4641) </t>
    </r>
  </si>
  <si>
    <t xml:space="preserve"> -Î»Ýë³Ãáß³ÏÝ»ñ</t>
  </si>
  <si>
    <t>4741</t>
  </si>
  <si>
    <r>
      <t xml:space="preserve">1.7 ²ÚÈ Ì²Êêºð </t>
    </r>
    <r>
      <rPr>
        <sz val="8"/>
        <rFont val="Arial Armenian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</si>
  <si>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Armenian"/>
        <family val="2"/>
      </rPr>
      <t xml:space="preserve">(ïáÕ4711+ïáÕ4712) </t>
    </r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</si>
  <si>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</si>
  <si>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4811</t>
  </si>
  <si>
    <t xml:space="preserve"> -ÜíÇñ³ïíáõÃÛáõÝÝ»ñ ³ÛÉ ß³ÑáõÛÃ ãÑ»ï³åÝ¹áÕ Ï³½Ù³Ï»ñåáõÃÛáõÝÝ»ñÇÝ</t>
  </si>
  <si>
    <t>4819</t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</si>
  <si>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rFont val="Arial Armenian"/>
        <family val="2"/>
      </rPr>
      <t>(ïáÕ4721+ïáÕ4722+ïáÕ4723+ïáÕ4724)</t>
    </r>
  </si>
  <si>
    <t xml:space="preserve"> -²ßË³ï³í³ñÓÇ ýáÝ¹</t>
  </si>
  <si>
    <t>4821</t>
  </si>
  <si>
    <t xml:space="preserve"> -²ÛÉ Ñ³ñÏ»ñ</t>
  </si>
  <si>
    <t xml:space="preserve"> -ä³ñï³¹Çñ í×³ñÝ»ñ</t>
  </si>
  <si>
    <t>4823</t>
  </si>
  <si>
    <t xml:space="preserve"> -ä»ï³Ï³Ý Ñ³ïí³ÍÇ ï³ñµ»ñ Ù³Ï³ñ¹³ÏÝ»ñÇ ÏáÕÙÇó ÙÇÙÛ³Ýó ÝÏ³ïÙ³Ùµ ÏÇñ³éíáÕ ïáõÛÅ»ñ</t>
  </si>
  <si>
    <t>4824</t>
  </si>
  <si>
    <r>
      <t xml:space="preserve">¸²î²ð²ÜÜºðÆ ÎàÔØÆò ÜÞ²Ü²Îì²Ì îàôÚÄºð ºì îàô¶²ÜøÜºð </t>
    </r>
    <r>
      <rPr>
        <sz val="8"/>
        <rFont val="Arial Armenian"/>
        <family val="2"/>
      </rPr>
      <t>(ïáÕ4731)</t>
    </r>
  </si>
  <si>
    <r>
      <t xml:space="preserve"> -</t>
    </r>
    <r>
      <rPr>
        <b/>
        <sz val="9"/>
        <rFont val="Arial Armenian"/>
        <family val="2"/>
      </rPr>
      <t>¸³ï³ñ³ÝÝ»ñÇ ÏáÕÙÇó Ýß³Ý³Ïí³Í ïáõÛÅ»ñ ¨ ïáõ·³ÝùÝ»ñ</t>
    </r>
  </si>
  <si>
    <t>4831</t>
  </si>
  <si>
    <r>
      <t xml:space="preserve"> </t>
    </r>
    <r>
      <rPr>
        <b/>
        <i/>
        <sz val="9"/>
        <rFont val="Arial Armenian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rFont val="Arial Armenian"/>
        <family val="2"/>
      </rPr>
      <t>(ïáÕ4741+ïáÕ4742)</t>
    </r>
  </si>
  <si>
    <t xml:space="preserve"> -´Ý³Ï³Ý ³Õ»ïÝ»ñÇó ³é³ç³ó³Í íÝ³ëí³ÍùÝ»ñÇ Ï³Ù íÝ³ëÝ»ñÇ í»ñ³Ï³Ý·ÝáõÙ</t>
  </si>
  <si>
    <t>4841</t>
  </si>
  <si>
    <t xml:space="preserve"> -²ÛÉ µÝ³Ï³Ý å³ï×³éÝ»ñáí ëï³ó³Í íÝ³ëí³ÍùÝ»ñÇ í»ñ³Ï³Ý·ÝáõÙ</t>
  </si>
  <si>
    <t>4842</t>
  </si>
  <si>
    <r>
      <t xml:space="preserve">Î²è²ì²ðØ²Ü Ø²ðØÆÜÜºðÆ ¶àðÌàôÜºàôÂÚ²Ü Ðºîºì²Üøàì ²è²æ²ò²Ì ìÜ²êÜºðÆ Î²Ø ìÜ²êì²ÌøÜºðÆ </t>
    </r>
    <r>
      <rPr>
        <sz val="9"/>
        <rFont val="Arial Armenian"/>
        <family val="2"/>
      </rPr>
      <t xml:space="preserve"> </t>
    </r>
    <r>
      <rPr>
        <b/>
        <i/>
        <sz val="9"/>
        <rFont val="Arial Armenian"/>
        <family val="2"/>
      </rPr>
      <t xml:space="preserve">ìºð²Î²Ü¶ÜàôØ </t>
    </r>
    <r>
      <rPr>
        <sz val="8"/>
        <rFont val="Arial Armenian"/>
        <family val="2"/>
      </rPr>
      <t>(ïáÕ4751)</t>
    </r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</si>
  <si>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</si>
  <si>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</si>
  <si>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r>
      <t xml:space="preserve"> </t>
    </r>
    <r>
      <rPr>
        <b/>
        <i/>
        <sz val="9"/>
        <rFont val="Arial Armenian"/>
        <family val="2"/>
      </rPr>
      <t xml:space="preserve">²ÚÈ Ì²Êêºð </t>
    </r>
    <r>
      <rPr>
        <sz val="9"/>
        <rFont val="Arial Armenian"/>
        <family val="2"/>
      </rPr>
      <t>(ïáÕ4761)</t>
    </r>
  </si>
  <si>
    <t xml:space="preserve"> -²ÛÉ Í³Ëë»ñ</t>
  </si>
  <si>
    <t>4861</t>
  </si>
  <si>
    <r>
      <t xml:space="preserve">ä²Ðàôêî²ÚÆÜ ØÆæàòÜºð </t>
    </r>
    <r>
      <rPr>
        <sz val="9"/>
        <rFont val="Arial Armenian"/>
        <family val="2"/>
      </rPr>
      <t>(ïáÕ4771)</t>
    </r>
  </si>
  <si>
    <t xml:space="preserve"> -ä³Ñáõëï³ÛÇÝ ÙÇçáóÝ»ñ</t>
  </si>
  <si>
    <t>4891</t>
  </si>
  <si>
    <t>³Û¹ ÃíáõÙ` Ñ³Ù³ÛÝùÇ µÛáõç»Ç í³ñã³Ï³Ý Ù³ëÇ å³Ñáõëï³ÛÇÝ ýáÝ¹Çó ýáÝ¹³ÛÇÝ Ù³ë Ï³ï³ñíáÕ Ñ³ïÏ³óáõÙÝ»ñ</t>
  </si>
  <si>
    <r>
      <t xml:space="preserve">´. àâ üÆÜ²Üê²Î²Ü ²ÎîÆìÜºðÆ ¶Ìàì Ì²Êêºð                     </t>
    </r>
    <r>
      <rPr>
        <sz val="10"/>
        <rFont val="Arial Armenian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</si>
  <si>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rFont val="Arial Armenian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</si>
  <si>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rFont val="Arial Armenian"/>
        <family val="2"/>
      </rPr>
      <t>(ïáÕ5111+ïáÕ5112+ïáÕ5113)</t>
    </r>
  </si>
  <si>
    <t xml:space="preserve"> - Þ»Ýù»ñÇ ¨ ßÇÝáõÃÛáõÝÝ»ñÇ Ó»éù µ»ñáõÙ</t>
  </si>
  <si>
    <t>5111</t>
  </si>
  <si>
    <t xml:space="preserve"> - Þ»Ýù»ñÇ ¨ ßÇÝáõÃÛáõÝÝ»ñÇ Ï³éáõóáõÙ</t>
  </si>
  <si>
    <t>5112</t>
  </si>
  <si>
    <t xml:space="preserve"> - Þ»Ýù»ñÇ ¨ ßÇÝáõÃÛáõÝÝ»ñÇ Ï³åÇï³É í»ñ³Ýáñá·áõÙ</t>
  </si>
  <si>
    <t>5113</t>
  </si>
  <si>
    <r>
      <t xml:space="preserve">ØºøºÜ²Üºð ºì ê²ðø²ìàðàôØÜºð                                       </t>
    </r>
    <r>
      <rPr>
        <sz val="8"/>
        <rFont val="Arial Armenian"/>
        <family val="2"/>
      </rPr>
      <t>(ïáÕ5121+ ïáÕ5122+ïáÕ5123)</t>
    </r>
  </si>
  <si>
    <t xml:space="preserve"> - îñ³Ýëåáñï³ÛÇÝ ë³ñù³íáñáõÙÝ»ñ</t>
  </si>
  <si>
    <t>5121</t>
  </si>
  <si>
    <t xml:space="preserve"> - ì³ñã³Ï³Ý ë³ñù³íáñáõÙÝ»ñ</t>
  </si>
  <si>
    <t>5122</t>
  </si>
  <si>
    <t xml:space="preserve"> - ²ÛÉ Ù»ù»Ý³Ý»ñ ¨ ë³ñù³íáñáõÙÝ»ñ</t>
  </si>
  <si>
    <t>5129</t>
  </si>
  <si>
    <r>
      <t xml:space="preserve"> ²ÚÈ ÐÆØÜ²Î²Ü ØÆæàòÜºð                                                             </t>
    </r>
    <r>
      <rPr>
        <sz val="8"/>
        <rFont val="Arial Armenian"/>
        <family val="2"/>
      </rPr>
      <t>(ïáÕ 5131+ïáÕ 5132+ïáÕ 5133+ ïáÕ5134)</t>
    </r>
  </si>
  <si>
    <t xml:space="preserve"> -²×»óíáÕ ³ÏïÇíÝ»ñ</t>
  </si>
  <si>
    <t>5131</t>
  </si>
  <si>
    <t xml:space="preserve"> - àã ÝÛáõÃ³Ï³Ý ÑÇÙÝ³Ï³Ý ÙÇçáóÝ»ñ</t>
  </si>
  <si>
    <t>5132</t>
  </si>
  <si>
    <t xml:space="preserve"> - ¶»á¹»½Ç³Ï³Ý ù³ñï»½³·ñ³Ï³Ý Í³Ëë»ñ</t>
  </si>
  <si>
    <t>5133</t>
  </si>
  <si>
    <t xml:space="preserve"> - Ü³Ë³·Í³Ñ»ï³½áï³Ï³Ý Í³Ëë»ñ</t>
  </si>
  <si>
    <t>5134</t>
  </si>
  <si>
    <r>
      <t xml:space="preserve">1.2 ä²Þ²ðÜºð </t>
    </r>
    <r>
      <rPr>
        <sz val="8"/>
        <rFont val="Arial Armenian"/>
        <family val="2"/>
      </rPr>
      <t>(ïáÕ5211+ïáÕ5221+ïáÕ5231+ïáÕ5241)</t>
    </r>
  </si>
  <si>
    <t xml:space="preserve"> - Ð³Ù³ÛÝù³ÛÇÝ Ýß³Ý³ÏáõÃÛ³Ý é³½Ù³í³ñ³Ï³Ý å³ß³ñÝ»ñ</t>
  </si>
  <si>
    <t>5211</t>
  </si>
  <si>
    <t xml:space="preserve"> - ÜÛáõÃ»ñ ¨ å³ñ³·³Ý»ñ</t>
  </si>
  <si>
    <t>5221</t>
  </si>
  <si>
    <t xml:space="preserve"> - ì»ñ³í³×³éùÇ Ñ³Ù³ñ Ý³Ë³ï»ëí³Í ³åñ³ÝùÝ»ñ</t>
  </si>
  <si>
    <t>5231</t>
  </si>
  <si>
    <t xml:space="preserve"> -êå³éÙ³Ý Ýå³ï³Ïáí å³ÑíáÕ å³ß³ñÝ»ñ</t>
  </si>
  <si>
    <t>5241</t>
  </si>
  <si>
    <r>
      <t xml:space="preserve">1.3 ´²ðÒð²ðÄºø ²ÎîÆìÜºð </t>
    </r>
    <r>
      <rPr>
        <sz val="8"/>
        <rFont val="Arial Armenian"/>
        <family val="2"/>
      </rPr>
      <t>(ïáÕ 5311)</t>
    </r>
  </si>
  <si>
    <t xml:space="preserve"> -´³ñÓñ³ñÅ»ù ³ÏïÇíÝ»ñ</t>
  </si>
  <si>
    <t>5311</t>
  </si>
  <si>
    <r>
      <t xml:space="preserve">1.4 â²ðî²¸ðì²Ì ԱԿՏԻՎՆԵՐ                              </t>
    </r>
    <r>
      <rPr>
        <sz val="8"/>
        <rFont val="Arial Armenian"/>
        <family val="2"/>
      </rPr>
      <t>(ïáÕ 5411+ïáÕ 5421+ïáÕ 5431+ïáÕ5441)</t>
    </r>
  </si>
  <si>
    <t xml:space="preserve"> -ÐáÕ</t>
  </si>
  <si>
    <t>5411</t>
  </si>
  <si>
    <t xml:space="preserve"> -ÀÝ¹»ñù³ÛÇÝ ³ÏïÇíÝ»ñ</t>
  </si>
  <si>
    <t>5421</t>
  </si>
  <si>
    <t xml:space="preserve"> -²ÛÉ µÝ³Ï³Ý Í³·áõÙ áõÝ»óáÕ ³ÏïÇíÝ»ñ</t>
  </si>
  <si>
    <t>5431</t>
  </si>
  <si>
    <t xml:space="preserve"> -àã ÝÛáõÃ³Ï³Ý ã³ñï³¹ñí³Í ³ÏïÇíÝ»ñ</t>
  </si>
  <si>
    <t>6000</t>
  </si>
  <si>
    <r>
      <t xml:space="preserve"> ¶. àâ üÆÜ²Üê²Î²Ü ²ÎîÆìÜºðÆ Æð²òàôØÆò Øàôîøºð </t>
    </r>
    <r>
      <rPr>
        <sz val="10"/>
        <rFont val="Arial Armenian"/>
        <family val="2"/>
      </rPr>
      <t>(ïáÕ6100+ïáÕ6200+ïáÕ6300+ïáÕ6400)</t>
    </r>
  </si>
  <si>
    <t xml:space="preserve">        X</t>
  </si>
  <si>
    <t>6100</t>
  </si>
  <si>
    <r>
      <t>ÐÆØÜ²Î²Ü ØÆæàòÜºðÆ Æð²òàôØÆò Øàôîøºð</t>
    </r>
    <r>
      <rPr>
        <sz val="10"/>
        <rFont val="Arial Armenian"/>
        <family val="2"/>
      </rPr>
      <t xml:space="preserve"> (ïáÕ6110+ïáÕ6120+ïáÕ6130) </t>
    </r>
  </si>
  <si>
    <t>6110</t>
  </si>
  <si>
    <t xml:space="preserve">²ÜÞ²ðÄ ¶àôÚøÆ Æð²òàôØÆò Øàôîøºð </t>
  </si>
  <si>
    <t>8111</t>
  </si>
  <si>
    <t>6120</t>
  </si>
  <si>
    <t>Þ²ðÄ²Î²Ü ¶àôÚøÆ Æð²òàôØÆò Øàôîøºð</t>
  </si>
  <si>
    <t>8121</t>
  </si>
  <si>
    <t>6130</t>
  </si>
  <si>
    <t>²ÚÈ ÐÆØÜ²Î²Ü ØÆæàòÜºðÆ Æð²òàôØÆò Øàôîøºð</t>
  </si>
  <si>
    <t>8131</t>
  </si>
  <si>
    <t>6200</t>
  </si>
  <si>
    <r>
      <t>ä²Þ²ðÜºðÆ Æð²òàôØÆò Øàôîøºð</t>
    </r>
    <r>
      <rPr>
        <b/>
        <i/>
        <sz val="11"/>
        <rFont val="Arial Armenian"/>
        <family val="2"/>
      </rPr>
      <t xml:space="preserve"> </t>
    </r>
    <r>
      <rPr>
        <sz val="10"/>
        <rFont val="Arial Armenian"/>
        <family val="2"/>
      </rPr>
      <t>(ïáÕ6210+ïáÕ6220)</t>
    </r>
  </si>
  <si>
    <t>6210</t>
  </si>
  <si>
    <t xml:space="preserve"> è²¼Ø²ì²ð²Î²Ü Ð²Ø²ÚÜø²ÚÆÜ ä²Þ²ðÜºðÆ Æð²òàôØÆò Øàôîøºð</t>
  </si>
  <si>
    <t>8211</t>
  </si>
  <si>
    <t>6220</t>
  </si>
  <si>
    <r>
      <t xml:space="preserve">²ÚÈ ä²Þ²ðÜºðÆ Æð²òàôØÆò Øàôîøºð </t>
    </r>
    <r>
      <rPr>
        <i/>
        <sz val="10"/>
        <rFont val="Arial Armenian"/>
        <family val="2"/>
      </rPr>
      <t>(ïáÕ6221+ïáÕ6222+ïáÕ6223)</t>
    </r>
  </si>
  <si>
    <t>6221</t>
  </si>
  <si>
    <t xml:space="preserve"> - ²ñï³¹ñ³Ï³Ý å³ß³ñÝ»ñÇ Çñ³óáõÙÇó Ùáõïù»ñ</t>
  </si>
  <si>
    <t>8221</t>
  </si>
  <si>
    <t>6222</t>
  </si>
  <si>
    <t xml:space="preserve"> - ì»ñ³í³×³éùÇ Ñ³Ù³ñ ³åñ³ÝùÝ»ñÇ Çñ³óáõÙÇó Ùáõïù»ñ</t>
  </si>
  <si>
    <t>8222</t>
  </si>
  <si>
    <t>6223</t>
  </si>
  <si>
    <t xml:space="preserve"> - êå³éÙ³Ý Ñ³Ù³ñ Ý³Ë³ï»ëí³Í å³ß³ñÝ»ñÇ Çñ³óáõÙÇó Ùáõïù»ñ</t>
  </si>
  <si>
    <t>8223</t>
  </si>
  <si>
    <t>6300</t>
  </si>
  <si>
    <r>
      <t xml:space="preserve">´²ðÒð²ðÄºø ²ÎîÆìÜºðÆ Æð²òàôØÆò Øàôîøºð </t>
    </r>
    <r>
      <rPr>
        <sz val="11"/>
        <rFont val="Arial Armenian"/>
        <family val="2"/>
      </rPr>
      <t xml:space="preserve"> </t>
    </r>
    <r>
      <rPr>
        <i/>
        <sz val="10"/>
        <rFont val="Arial Armenian"/>
        <family val="2"/>
      </rPr>
      <t xml:space="preserve"> </t>
    </r>
    <r>
      <rPr>
        <sz val="10"/>
        <rFont val="Arial Armenian"/>
        <family val="2"/>
      </rPr>
      <t>(ïáÕ 6310)</t>
    </r>
  </si>
  <si>
    <t>6310</t>
  </si>
  <si>
    <t>´²ðÒð²ðÄºø ²ÎîÆìÜºðÆ Æð²òàôØÆò Øàôîøºð</t>
  </si>
  <si>
    <t>8311</t>
  </si>
  <si>
    <t>6400</t>
  </si>
  <si>
    <r>
      <t>â²ðî²¸ðì²Ì ²ÎîÆìÜºðÆ Æð²òàôØÆò Øàôîøºð</t>
    </r>
    <r>
      <rPr>
        <b/>
        <i/>
        <sz val="11"/>
        <rFont val="Arial Armenian"/>
        <family val="2"/>
      </rPr>
      <t xml:space="preserve">`                                                   </t>
    </r>
    <r>
      <rPr>
        <sz val="10"/>
        <rFont val="Arial Armenian"/>
        <family val="2"/>
      </rPr>
      <t>(ïáÕ6410+ïáÕ6420+ïáÕ6430+ïáÕ6440)</t>
    </r>
  </si>
  <si>
    <t>6410</t>
  </si>
  <si>
    <t>ÐàÔÆ Æð²òàôØÆò Øàôîøºð</t>
  </si>
  <si>
    <t>8411</t>
  </si>
  <si>
    <t>6420</t>
  </si>
  <si>
    <t>ú¶î²Î²ð Ð²Ü²ÌàÜºðÆ Æð²òàôØÆò Øàôîøºð</t>
  </si>
  <si>
    <t>8412</t>
  </si>
  <si>
    <t>6430</t>
  </si>
  <si>
    <t xml:space="preserve"> ²ÚÈ ´Ü²Î²Ü Ì²¶àôØ àôÜºòàÔ ÐÆØÜ²Î²Ü ØÆæàòÜºðÆ Æð²òàôØÆò Øàôîøºð</t>
  </si>
  <si>
    <t>8413</t>
  </si>
  <si>
    <t>6440</t>
  </si>
  <si>
    <t xml:space="preserve"> àâ ÜÚàôÂ²Î²Ü â²ðî²¸ðì²Ì ²ÎîÆìÜºðÆ Æð²òàôØÆò Øàôîøºð</t>
  </si>
  <si>
    <t>8414</t>
  </si>
  <si>
    <t xml:space="preserve">îáÕÇ NN  </t>
  </si>
  <si>
    <t>(ë.4 + ë5)</t>
  </si>
  <si>
    <t>ÀÜ¸²ØºÜÀ Ð²ìºÈàôð¸À Î²Ø ¸ºüÆòÆîÀ (ä²Î²êàôð¸À)</t>
  </si>
  <si>
    <t>deficit + hatvac5</t>
  </si>
  <si>
    <t>expend func - expend econom</t>
  </si>
  <si>
    <t>reserve fond</t>
  </si>
  <si>
    <t>ՀԱՏՎԱԾ 4</t>
  </si>
  <si>
    <r>
      <t xml:space="preserve">ä²Þîä²ÜàôÂÚàôÜ </t>
    </r>
    <r>
      <rPr>
        <b/>
        <sz val="8"/>
        <rFont val="Arial Armenian"/>
        <family val="2"/>
      </rPr>
      <t>(ïáÕ2210+2220+ïáÕ2230+ïáÕ2240+ïáÕ2250)</t>
    </r>
  </si>
  <si>
    <r>
      <t>ÀÜ¸Ð²Üàôð ´ÜàôÚÂÆ Ð²Üð²ÚÆÜ Ì²è²ÚàôÂÚàôÜÜºð</t>
    </r>
    <r>
      <rPr>
        <b/>
        <sz val="8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</si>
  <si>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Ð²ê²ð²Î²Î²Ü Î²ð¶, ²Üìî²Ü¶àôÂÚàôÜ ¨ ¸²î²Î²Ü ¶àðÌàôÜºàôÂÚàôÜ </t>
    </r>
    <r>
      <rPr>
        <b/>
        <sz val="8"/>
        <rFont val="Arial Armenian"/>
        <family val="2"/>
      </rPr>
      <t>(ïáÕ2310+ïáÕ2320+ïáÕ2330+ïáÕ2340+ïáÕ2350+ïáÕ2360+ïáÕ2370)</t>
    </r>
  </si>
  <si>
    <r>
      <t>îÜîºê²Î²Ü Ð²ð²´ºðàôÂÚàôÜÜºð (</t>
    </r>
    <r>
      <rPr>
        <b/>
        <sz val="8"/>
        <rFont val="Arial Armenian"/>
        <family val="2"/>
      </rPr>
      <t>ïáÕ2410+ïáÕ2420+ïáÕ2430+ïáÕ2440+ïáÕ2450+ïáÕ2460+ïáÕ2470+ïáÕ2480+ïáÕ2490</t>
    </r>
    <r>
      <rPr>
        <b/>
        <sz val="9"/>
        <rFont val="Arial Armenian"/>
        <family val="2"/>
      </rPr>
      <t>)</t>
    </r>
  </si>
  <si>
    <r>
      <t xml:space="preserve">Þðæ²Î² ØÆæ²ì²ÚðÆ ä²Þîä²ÜàôÂÚàôÜ </t>
    </r>
    <r>
      <rPr>
        <b/>
        <sz val="8"/>
        <rFont val="Arial Armenian"/>
        <family val="2"/>
      </rPr>
      <t>(ïáÕ2510+ïáÕ2520+ïáÕ2530+ïáÕ2540+ïáÕ2550+ïáÕ2560)</t>
    </r>
  </si>
  <si>
    <t>ÀÜ¸²ØºÜÀ Ì²Êêºð (ïáÕ2100+ïáÕ2200+ïáÕ2300+ïáÕ2400+ïáÕ2500+ïáÕ2600+ ïáÕ2700+ïáÕ2800+ïáÕ2900+ïáÕ3000+ïáÕ3100)</t>
  </si>
  <si>
    <r>
      <t xml:space="preserve">´Ü²Î²ð²Ü²ÚÆÜ ÞÆÜ²ð²ðàôÂÚàôÜ ºì ÎàØàôÜ²È Ì²è²ÚàôÂÚàôÜ </t>
    </r>
    <r>
      <rPr>
        <b/>
        <sz val="8"/>
        <rFont val="Arial Armenian"/>
        <family val="2"/>
      </rPr>
      <t>(ïáÕ3610+ïáÕ3620+ïáÕ3630+ïáÕ3640+ïáÕ3650+ïáÕ3660)</t>
    </r>
  </si>
  <si>
    <r>
      <t>²èàÔæ²ä²ÐàôÂÚàôÜ (</t>
    </r>
    <r>
      <rPr>
        <b/>
        <sz val="8"/>
        <rFont val="Arial Armenian"/>
        <family val="2"/>
      </rPr>
      <t>ïáÕ2710+ïáÕ2720+ïáÕ2730+ïáÕ2740+ïáÕ2750+ïáÕ2760</t>
    </r>
    <r>
      <rPr>
        <b/>
        <sz val="9"/>
        <rFont val="Arial Armenian"/>
        <family val="2"/>
      </rPr>
      <t>)</t>
    </r>
  </si>
  <si>
    <r>
      <t xml:space="preserve">Ð²Ü¶Æêî, ØÞ²ÎàôÚÂ ºì ÎðàÜ </t>
    </r>
    <r>
      <rPr>
        <b/>
        <sz val="8"/>
        <rFont val="Arial Armenian"/>
        <family val="2"/>
      </rPr>
      <t>(ïáÕ2810+ïáÕ2820+ïáÕ2830+ïáÕ2840+ïáÕ2850+ïáÕ2860)</t>
    </r>
  </si>
  <si>
    <r>
      <t xml:space="preserve">ÎðÂàôÂÚàôÜ </t>
    </r>
    <r>
      <rPr>
        <b/>
        <sz val="8"/>
        <rFont val="Arial Armenian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</si>
  <si>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b/>
        <sz val="8"/>
        <rFont val="Arial Armenian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</si>
  <si>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b/>
        <sz val="8"/>
        <rFont val="Arial Armenian"/>
        <family val="2"/>
      </rPr>
      <t>(ïáÕ3110)</t>
    </r>
  </si>
  <si>
    <t>4729</t>
  </si>
  <si>
    <t>Համայնքի արխիվից փաստաթղթերի պատճեններ տրամադրելու համար</t>
  </si>
  <si>
    <t>Համայնքի կողմից կազմակերպվող մրցույթների և աճուրդների մասնակցության համար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</si>
  <si>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</si>
  <si>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</si>
  <si>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</si>
  <si>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Համայնքի վարչական տարածքում տոնավաճառներին (վերնիսաժներին) մասնակցելու համար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</si>
  <si>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</si>
  <si>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</si>
  <si>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</si>
  <si>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</si>
  <si>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</si>
  <si>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Համայնքի վարչական տարածքում ինքնակամ կառուցված շենքերի, շինությունների օրինականացման համար վճարներ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</si>
  <si>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</si>
  <si>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 xml:space="preserve"> Համայնքի վարչական տարածքում մասնավոր գերեզմանատան կազմակերպման և շահագործման թույլտվության համար</t>
  </si>
  <si>
    <t>1353</t>
  </si>
  <si>
    <t>Այլ տեղական վճարներ</t>
  </si>
  <si>
    <t>Համայնքի վարչական տարածքում տեխնիկական և հատուկ նշանակության հրավառություն իրականացնելու թույլտվության համար</t>
  </si>
  <si>
    <t>ԱՇՈՑՔ ՀԱՄԱՅՆՔԻ ԲՅՈՒՋԵԻ ՄԻՋՈՑՆԵՐԻ ՏԱՐԵՎԵՐՋԻ ՀԱՎԵԼՈՒՐԴԸ ԿԱՄ ԴԵՖԻՑԻՏԸ (ՊԱԿԱՍՈՒՐԴԸ)</t>
  </si>
  <si>
    <t xml:space="preserve">(հազար դրամով) </t>
  </si>
  <si>
    <t>Տողի NN</t>
  </si>
  <si>
    <t>Եկամտատեսակները</t>
  </si>
  <si>
    <t>Հոդվածի NN</t>
  </si>
  <si>
    <t>Տարեկան հաստատված պլան</t>
  </si>
  <si>
    <t>Այդ  թվում</t>
  </si>
  <si>
    <t>Ընդամենը (ս.5+ս.6)</t>
  </si>
  <si>
    <t>այդ թվում`</t>
  </si>
  <si>
    <t>Ըստ  եռամսյակների</t>
  </si>
  <si>
    <t>վարչական մաս</t>
  </si>
  <si>
    <t>ֆոնդային մաս</t>
  </si>
  <si>
    <t xml:space="preserve">ԸՆԴԱՄԵՆԸ   ԵԿԱՄՈՒՏՆԵՐ                       (տող 1100 + տող 1200+տող 1300), այդ թվում` </t>
  </si>
  <si>
    <t xml:space="preserve">1. ՀԱՐԿԵՐ ԵՎ ՏՈՒՐՔԵՐ                             (տող 1110 + տող 1120 + տող 1130 + տող 1140 + տող 1150), այդ թվում`  </t>
  </si>
  <si>
    <t>1.1 Գույքային հարկեր անշարժ գույքից        (տող 1111 + տող 1112 + տող 1113), այդ թվում`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</si>
  <si>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</si>
  <si>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</si>
  <si>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</si>
  <si>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  1.2 Գույքային հարկեր այլ գույքից, այդ թվում`</t>
  </si>
  <si>
    <t>Գույքահարկ փոխադրամիջոցների համար</t>
  </si>
  <si>
    <t>11301</t>
  </si>
  <si>
    <t>Համայնքի վարչական տարածքում նոր շենքերի, շինությունների և ոչ հիմնական շինությունների շինարարության (տեղադրման) թույլտվության համար</t>
  </si>
  <si>
    <t>11302</t>
  </si>
  <si>
    <t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
թույլտվության համար</t>
  </si>
  <si>
    <t>11303</t>
  </si>
  <si>
    <t>Համայնքի վարչական տարածքում շենքերի, շինությունների և քաղաքաշինական այլ օբյեկտների քանդման թույլտվության համար</t>
  </si>
  <si>
    <t>11304</t>
  </si>
  <si>
    <t>Համայնքի վարչական տարածքում, սահմանամերձ և բարձրլեռնային համայնքների վարչական տարածքում, բացառությամբ միջպետական և հանրապետական նշանակության ավտոմոբիլային ճանապարհների կողեզրում, խանութներում և կրպակներում հեղուկ վառելիքի, սեղմված բնական կամ հեղուկացված նավթային գազերի վաճառքի թույլտվության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</si>
  <si>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</si>
  <si>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ոգելից և ալկոհոլային խմիչքների կամ օրենքով սահմանված սահմանափակումներին համապատասխան ծխախոտային արտադրատեսակների կամ ծխախոտային արտադրատեսակների փոխարինիչների կամ ծխախոտային արտադրատեսակների նմանակների վաճառքի թույլտվության համար</t>
  </si>
  <si>
    <t>Իրավաբանական անձանց և անհատ ձեռնարկատերերին համայնքի վարչական տարածքում «Առևտրի և ծառայությունների մասին» Հայաստանի Հանրապետության օրենքով սահմանված՝ բացօթյա առևտուր կազմակերպելու թույլտվության համար</t>
  </si>
  <si>
    <t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(սաունաներին), ժամը 24.00-ից հետո աշխատելու թույլտվության համար</t>
  </si>
  <si>
    <t>Համայնքի վարչական տարածքում համայնքային կանոններին համապատասխան հանրային սննդի կազմակերպման և իրացման թույլտվության համար</t>
  </si>
  <si>
    <t>Քաղաքային բնակավայրերում ավագանու որոշմամբ, սահմանված կարգին համապատասխան, տնային կենդանիներ պահելու թույլտվության համար</t>
  </si>
  <si>
    <t>Ավագանու սահմանած կարգին ու պայմաններին համապատասխան՝ համայնքի վարչական տարածքում արտաքին գովազդ տեղադրելու թույլտվության համար, բացառությամբ միջպետական ու հանրապետական նշանակության ավտոմոբիլային ճանապարհների օտարման շերտերում և պաշտպանական գոտիներում տեղադրվող գովազդների թույլտվությունների (բացառությամբ Երևան քաղաքի)</t>
  </si>
  <si>
    <t xml:space="preserve"> 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</si>
  <si>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 տաքսու (բացառությամբ երթուղային տաքսիների` միկրոավտոբուսների) ծառայություն իրականացնելու թույլտվության համար</t>
  </si>
  <si>
    <t>Համայնքի վարչական տարածքում քաղաքացիական հոգեհանգստի (հրաժեշտի) ծիսակատարության ծառայությունների իրականացման և (կամ) մատուցման թույլտվության համար</t>
  </si>
  <si>
    <t>Համայնքի տարածքում սահմանափակման ենթակա ծառայության օբյեկտի գործունեության թույլտվության համար</t>
  </si>
  <si>
    <t xml:space="preserve"> Այլ տեղական տուրքեր</t>
  </si>
  <si>
    <t>1.4 Համայնքի բյուջե վճարվող պետական տուրքեր (տող 1141 + տող 1142)
այդ թվում`</t>
  </si>
  <si>
    <t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</t>
  </si>
  <si>
    <t>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</t>
  </si>
  <si>
    <t xml:space="preserve"> 1.5 Այլ հարկային եկամուտներ
(տող 1151 + տող 1155)
այդ թվում`</t>
  </si>
  <si>
    <t>Օրենքով պետական բյուջե ամրագրվող հարկերից և այլ պարտադիր վճարներից մասհանումներ համայնքների բյուջեներ (տող 1152 + տող 1153 + տող 1154)
որից`</t>
  </si>
  <si>
    <t>ա) Եկամտային հարկ</t>
  </si>
  <si>
    <t>բ) Շահութահարկ</t>
  </si>
  <si>
    <t>գ) Այլ հարկերից և պարտադիր վճարներից կատարվող մասհանումներ</t>
  </si>
  <si>
    <t>Հողի հարկի, գույքահարկի և անշարժ գույքի հարկի գծով համայնքի բյուջե վճարումների բնագավառում բացահայտված հարկային օրենսդրության խախտումների համար հարկատուներից գանձվող տույժեր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</si>
  <si>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1260), այդ թվում` </t>
  </si>
  <si>
    <t>2.1  Ընթացիկ արտաքին պաշտոնական դրամաշնորհներ` ստացված այլ պետություններից` այդ թվում</t>
  </si>
  <si>
    <t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</t>
  </si>
  <si>
    <t xml:space="preserve"> 2.2 Կապիտալ արտաքին պաշտոնական դրամաշնորհներ` ստացված այլ պետություններից, այդ թվում`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</si>
  <si>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</si>
  <si>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կազմակերպություններից, այդ թվում՝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</si>
  <si>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</si>
  <si>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կազմակերպություններից, այդ թվում`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</si>
  <si>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</si>
  <si>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2.5 Ընթացիկ ներքին պաշտոնական դրամաշնորհներ` ստացված կառավարման այլ մակարդակներից                                       (տող 1251 + տող 1252 + տող 1255 + տող 1256) որից`</t>
  </si>
  <si>
    <t>ա) Պետական բյուջեից ֆինանսական համահարթեցման սկզբունքով տրամադրվող դոտացիաներ</t>
  </si>
  <si>
    <t xml:space="preserve">բ) Պետական բյուջեից տրամադրվող այլ դոտացիաներ (տող 1253 + տող 1254) այդ թվում` 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</si>
  <si>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</si>
  <si>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</si>
  <si>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</si>
  <si>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</si>
  <si>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 այդ թվում`</t>
  </si>
  <si>
    <t>ա) Պետական բյուջեից կապիտալ ծախսերի ֆինանսավորման նպատակային հատկացումներ (սուբվենցիաներ)</t>
  </si>
  <si>
    <t>բ) ՀՀ այլ համայնքներից կապիտալ ծախսերի ֆինանսավորման նպատակով ստացվող պաշտոնական դրամաշնորհներ</t>
  </si>
  <si>
    <t>3.1 Տոկոսներ, այդ թվում`</t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</si>
  <si>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</si>
  <si>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>3.2 Շահաբաժիններ, այդ թվում`</t>
  </si>
  <si>
    <t>Բաժնետիրական ընկերություններում համայնքի մասնակցության դիմաց համայնքի բյուջե կատարվող մասհանումներ (շահաբաժիններ)</t>
  </si>
  <si>
    <t>3.3 Գույքի վարձակալությունից եկամուտներ  (տող 1331 + տող 1332 + տող 1333 +  տող 1334), այդ թվում`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</si>
  <si>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</si>
  <si>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</si>
  <si>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</si>
  <si>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</si>
  <si>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               (տող 1341 + տող 1342 + տող 1343), այդ թվում`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</si>
  <si>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</si>
  <si>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</si>
  <si>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</si>
  <si>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13501</t>
  </si>
  <si>
    <t>13502</t>
  </si>
  <si>
    <t>13503</t>
  </si>
  <si>
    <t>13504</t>
  </si>
  <si>
    <t>13505</t>
  </si>
  <si>
    <t>13506</t>
  </si>
  <si>
    <t>13507</t>
  </si>
  <si>
    <t>Համայնքի կողմից աղբահանության վճար վճարողների համար աղբահանության աշխատանքները կազմակերպելու համար</t>
  </si>
  <si>
    <t>13508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</si>
  <si>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</t>
  </si>
  <si>
    <t>13509</t>
  </si>
  <si>
    <t>Կենտրոնացված ջեռուցման համար</t>
  </si>
  <si>
    <t>13510</t>
  </si>
  <si>
    <t>13511</t>
  </si>
  <si>
    <t>Ոռոգման ջրի մատակարարման համար այն համայնքներում, որոնք ներառված չեն &lt;&lt;Ջրօգտագործողների ընկերությունների և ջրօգտագործողների ընկերությունների միությունների մասին&gt;&gt; Հայաստանի Հանրապետության օրենքի համաձայն ստեղծված ջրօգտագործողների ընկերությունների սպասարկման տարածքներում</t>
  </si>
  <si>
    <t>13512</t>
  </si>
  <si>
    <t>13513</t>
  </si>
  <si>
    <t>Համայնքային ենթակայության մանկապարտեզի ծառայությունից օգտվողների համար</t>
  </si>
  <si>
    <t>13514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</si>
  <si>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</si>
  <si>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13515</t>
  </si>
  <si>
    <t>13516</t>
  </si>
  <si>
    <t>13517</t>
  </si>
  <si>
    <t>Համայնքային սեփականություն հանդիսացող ընդհանուր օգտագործման փողոցներում և հրապարակներում (բացառությամբ բակային տարածքների, ուսումնական, կրթական, մշակութային և առողջապահական հաստատությունների, պետական կառավարման և տեղական ինքնակառավարման մարմինների վարչական շենքերի հարակից տարածքների) ավտոտրանսպորտային միջոցն ավտոկայանատեղում կայանելու համար</t>
  </si>
  <si>
    <t>13518</t>
  </si>
  <si>
    <t>13519</t>
  </si>
  <si>
    <t>Համայնքն սպասարկող անասնաբույժի ծառայությունների դիմաց</t>
  </si>
  <si>
    <t>13520</t>
  </si>
  <si>
    <t>Համայնքի բյուջե մուտքագրվող այլ վարչական գանձումներ</t>
  </si>
  <si>
    <t>3.6 Մուտքեր տույժերից, տուգանքներից      (տող 1361 + տող 1362) այդ թվում`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</si>
  <si>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</si>
  <si>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</si>
  <si>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Համայնքի բյուջե մուտքագրվող այլ կատեգորիաներում չդասակարգված ընթացիկ տրանսֆերտներ
(տող 1371 + տող 1372), այդ թվում`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</si>
  <si>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</si>
  <si>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</si>
  <si>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Համայնքի բյուջե մուտքագրվող այլ կատեգորիաներում չդասակարգված կապիտալ տրանսֆերտներ
(տող 1381 + տող 1382), այդ թվում`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</si>
  <si>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</si>
  <si>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</si>
  <si>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 xml:space="preserve">3.9 Այլ եկամուտներ                                   (տող 1391 + տող 1392 + տող 1393) այդ թվում` 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</si>
  <si>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</si>
  <si>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</si>
  <si>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</si>
  <si>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r>
      <rPr>
        <b/>
        <sz val="14"/>
        <color indexed="8"/>
        <rFont val="Arial Armenian"/>
        <family val="2"/>
      </rPr>
      <t>ՇԻՐԱԿԻ</t>
    </r>
    <r>
      <rPr>
        <sz val="14"/>
        <color indexed="8"/>
        <rFont val="Arial Armenian"/>
        <family val="2"/>
      </rPr>
      <t> </t>
    </r>
    <r>
      <rPr>
        <b/>
        <sz val="14"/>
        <color indexed="8"/>
        <rFont val="Arial Armenian"/>
        <family val="2"/>
      </rPr>
      <t>ՄԱՐԶԻ (ԵՐԵՎԱՆ ՔԱՂԱՔԻ)</t>
    </r>
  </si>
  <si>
    <r>
      <t> </t>
    </r>
    <r>
      <rPr>
        <sz val="9"/>
        <color indexed="8"/>
        <rFont val="Arial Armenian"/>
        <family val="2"/>
      </rPr>
      <t>  (մարզի անվանումը)</t>
    </r>
  </si>
  <si>
    <r>
      <rPr>
        <b/>
        <sz val="14"/>
        <color indexed="8"/>
        <rFont val="Arial Armenian"/>
        <family val="2"/>
      </rPr>
      <t xml:space="preserve"> ԱՇՈՑՔ  </t>
    </r>
    <r>
      <rPr>
        <sz val="14"/>
        <color indexed="8"/>
        <rFont val="Arial Armenian"/>
        <family val="2"/>
      </rPr>
      <t xml:space="preserve">   </t>
    </r>
    <r>
      <rPr>
        <b/>
        <sz val="14"/>
        <color indexed="8"/>
        <rFont val="Arial Armenian"/>
        <family val="2"/>
      </rPr>
      <t>ՀԱՄԱՅՆՔԻ</t>
    </r>
  </si>
  <si>
    <r>
      <t>Հաստատված է</t>
    </r>
    <r>
      <rPr>
        <sz val="14"/>
        <color indexed="8"/>
        <rFont val="Arial Armenian"/>
        <family val="2"/>
      </rPr>
      <t xml:space="preserve">  </t>
    </r>
    <r>
      <rPr>
        <b/>
        <sz val="14"/>
        <color indexed="8"/>
        <rFont val="Arial Armenian"/>
        <family val="2"/>
      </rPr>
      <t>ԱՇՈՑՔ</t>
    </r>
    <r>
      <rPr>
        <sz val="14"/>
        <color indexed="8"/>
        <rFont val="Arial Armenian"/>
        <family val="2"/>
      </rPr>
      <t xml:space="preserve">   համայնքի</t>
    </r>
  </si>
  <si>
    <r>
      <t xml:space="preserve">1.3 Տեղական տուրքեր </t>
    </r>
    <r>
      <rPr>
        <sz val="10"/>
        <rFont val="Arial Armenian"/>
        <family val="2"/>
      </rPr>
      <t>(տող 11301 + տող 11302 + տող 11303 + տող 11304 + տող 11305 + տող 11306+ տող 11307 + տող 11308 + տող 11309 + տող 11310+ տող 11311 + տող 11312 + տող 11313 + տող 11314 + տող 11315 + տող 11316 + տող 11317 + տող 11318 + տող 11319)
այդ թվում`</t>
    </r>
  </si>
  <si>
    <r>
      <t xml:space="preserve">  3. ԱՅԼ ԵԿԱՄՈՒՏՆԵՐ
</t>
    </r>
    <r>
      <rPr>
        <sz val="11"/>
        <rFont val="Arial Armenian"/>
        <family val="2"/>
      </rPr>
      <t>(տող 1310 + տող 1320 + տող 1330 + տող 1340 + տող 1350 + տող 1360 + տող 1370 + տող 1380 + տող 1390)
այդ թվում`</t>
    </r>
  </si>
  <si>
    <r>
      <t xml:space="preserve">3.5 Վարչական գանձումներ </t>
    </r>
    <r>
      <rPr>
        <sz val="10"/>
        <rFont val="Arial Armenian"/>
        <family val="2"/>
      </rPr>
      <t>(տող 1351 + տող 1352 + տող 1353)
այդ թվում՝</t>
    </r>
  </si>
  <si>
    <r>
      <rPr>
        <b/>
        <sz val="10"/>
        <rFont val="Arial Armenian"/>
        <family val="2"/>
      </rPr>
      <t>Տեղական վճարներ</t>
    </r>
    <r>
      <rPr>
        <sz val="10"/>
        <rFont val="Arial Armenian"/>
        <family val="2"/>
      </rPr>
      <t xml:space="preserve">
(տող 13501 + տող 13502 + տող 13503 + տող 13504 + տող 13505 + տող 13506 + տող 13507 + տող 13508 + տող 13509 + տող 13510 + տող 13511 + տող 13512 + տող 13513 + տող 13514 + տող 13515 + տող 13516 + տող 13517 + տող 13518 + տող 13519+ տող 13520)
այդ թվում`</t>
    </r>
  </si>
  <si>
    <t>5511</t>
  </si>
  <si>
    <r>
      <t xml:space="preserve">2026  Թ Վ Ա Կ Ա Ն Ի  Բ Յ ՈՒ Ջ Ե Ի </t>
    </r>
    <r>
      <rPr>
        <sz val="14"/>
        <color indexed="8"/>
        <rFont val="Arial Armenian"/>
        <family val="2"/>
      </rPr>
      <t>ՆԱԽԱԳԻԾ</t>
    </r>
  </si>
  <si>
    <r>
      <t>ՀԱՄԱՅՆՔԻ ՂԵԿԱՎԱՐ՝</t>
    </r>
    <r>
      <rPr>
        <sz val="14"/>
        <color indexed="8"/>
        <rFont val="Arial Armenian"/>
        <family val="2"/>
      </rPr>
      <t xml:space="preserve">               Կարեն Մանուկյան</t>
    </r>
  </si>
  <si>
    <t xml:space="preserve">                                                                                         (անունը, հայրանունը, ազգանունը)</t>
  </si>
  <si>
    <r>
      <t>ավագանու 2025 թվականի</t>
    </r>
    <r>
      <rPr>
        <b/>
        <sz val="12"/>
        <color indexed="8"/>
        <rFont val="Arial Armenian"/>
        <family val="2"/>
      </rPr>
      <t xml:space="preserve"> դեկտեմբերի  23 -ի  N 83-Ն  որոշմամբ</t>
    </r>
  </si>
  <si>
    <t xml:space="preserve">Հավելված 2
Հայաստանի Հանրապետության
 Շիրակի մարզի Աշոցք համայնքի 
ավագանու 2025 թվականի դեկտեմբերի 23-ի 
N 83-Ն որոշման
</t>
  </si>
  <si>
    <t>Հավելված 1
Հայաստանի Հանրապետության
 Շիրակի մարզի Աշոցք համայնքի 
ավագանու 2025 թվականի դեկտեմբերի 23-ի 
N 83-Ն որոշման</t>
  </si>
  <si>
    <t>Հավելված 3
Հայաստանի Հանրապետության
 Շիրակի մարզի Աշոցք համայնքի 
ավագանու 2025 թվականի դեկտեմբերի 23-ի 
N 83-Ն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</si>
</sst>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_-* #,##0\ &quot;դր.&quot;_-;\-* #,##0\ &quot;դր.&quot;_-;_-* &quot;-&quot;\ &quot;դր.&quot;_-;_-@_-"/>
    <numFmt numFmtId="190" formatCode="#,##0.0"/>
    <numFmt numFmtId="191" formatCode="0000"/>
    <numFmt numFmtId="192" formatCode="000"/>
    <numFmt numFmtId="197" formatCode="0.0"/>
  </numFmts>
  <fonts count="48" x14ac:knownFonts="1">
    <font>
      <sz val="11"/>
      <color theme="1"/>
      <name val="Calibri"/>
      <family val="2"/>
      <charset val="1"/>
      <scheme val="minor"/>
    </font>
    <font>
      <sz val="10"/>
      <name val="Arial Armenian"/>
      <family val="2"/>
    </font>
    <font>
      <b/>
      <sz val="12"/>
      <name val="Arial Armenian"/>
      <family val="2"/>
    </font>
    <font>
      <b/>
      <sz val="10"/>
      <name val="Arial Armenian"/>
      <family val="2"/>
    </font>
    <font>
      <i/>
      <sz val="10"/>
      <name val="Arial Armenian"/>
      <family val="2"/>
    </font>
    <font>
      <sz val="8"/>
      <name val="Arial Armenian"/>
      <family val="2"/>
    </font>
    <font>
      <sz val="10"/>
      <name val="GHEA Grapalat"/>
      <family val="3"/>
    </font>
    <font>
      <sz val="12"/>
      <name val="Arial Armenian"/>
      <family val="2"/>
    </font>
    <font>
      <b/>
      <i/>
      <sz val="10"/>
      <name val="Arial Armenian"/>
      <family val="2"/>
    </font>
    <font>
      <b/>
      <sz val="8"/>
      <name val="Arial Armenian"/>
      <family val="2"/>
    </font>
    <font>
      <sz val="9"/>
      <name val="Arial Armenian"/>
      <family val="2"/>
    </font>
    <font>
      <sz val="11"/>
      <name val="Arial Armenian"/>
      <family val="2"/>
    </font>
    <font>
      <sz val="10"/>
      <name val="Arial"/>
      <family val="2"/>
      <charset val="204"/>
    </font>
    <font>
      <b/>
      <i/>
      <sz val="12"/>
      <name val="Arial Armenian"/>
      <family val="2"/>
    </font>
    <font>
      <b/>
      <i/>
      <sz val="8"/>
      <name val="Arial Armenian"/>
      <family val="2"/>
    </font>
    <font>
      <b/>
      <i/>
      <sz val="9"/>
      <name val="Arial Armenian"/>
      <family val="2"/>
    </font>
    <font>
      <b/>
      <sz val="10"/>
      <name val="GHEA Grapalat"/>
      <family val="3"/>
    </font>
    <font>
      <sz val="10"/>
      <name val="Arial"/>
      <family val="2"/>
    </font>
    <font>
      <b/>
      <sz val="11"/>
      <name val="Arial Armenian"/>
      <family val="2"/>
    </font>
    <font>
      <b/>
      <sz val="9"/>
      <name val="Arial Armenian"/>
      <family val="2"/>
    </font>
    <font>
      <b/>
      <sz val="10"/>
      <name val="Arial"/>
      <family val="2"/>
      <charset val="204"/>
    </font>
    <font>
      <b/>
      <sz val="10"/>
      <name val="Arial"/>
      <family val="2"/>
    </font>
    <font>
      <i/>
      <sz val="9"/>
      <name val="Arial Armenian"/>
      <family val="2"/>
    </font>
    <font>
      <b/>
      <i/>
      <sz val="11"/>
      <name val="Arial Armenian"/>
      <family val="2"/>
    </font>
    <font>
      <sz val="9"/>
      <name val="Arial"/>
      <family val="2"/>
      <charset val="204"/>
    </font>
    <font>
      <sz val="9"/>
      <name val="Arial"/>
      <family val="2"/>
    </font>
    <font>
      <b/>
      <sz val="12"/>
      <name val="Arial"/>
      <family val="2"/>
    </font>
    <font>
      <sz val="10"/>
      <name val="Arial LatArm"/>
      <family val="2"/>
    </font>
    <font>
      <b/>
      <sz val="14"/>
      <color indexed="8"/>
      <name val="Arial Armenian"/>
      <family val="2"/>
    </font>
    <font>
      <sz val="14"/>
      <color indexed="8"/>
      <name val="Arial Armenian"/>
      <family val="2"/>
    </font>
    <font>
      <sz val="9"/>
      <color indexed="8"/>
      <name val="Arial Armenian"/>
      <family val="2"/>
    </font>
    <font>
      <b/>
      <sz val="10.5"/>
      <name val="Arial Armenian"/>
      <family val="2"/>
    </font>
    <font>
      <sz val="14"/>
      <color indexed="8"/>
      <name val="Arial Armenian"/>
      <family val="2"/>
    </font>
    <font>
      <b/>
      <sz val="12"/>
      <color indexed="8"/>
      <name val="Arial Armenian"/>
      <family val="2"/>
    </font>
    <font>
      <b/>
      <sz val="11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sz val="11"/>
      <color theme="1"/>
      <name val="Arial Armenian"/>
      <family val="2"/>
    </font>
    <font>
      <sz val="14"/>
      <color theme="1"/>
      <name val="Arial Armenian"/>
      <family val="2"/>
    </font>
    <font>
      <sz val="9"/>
      <color theme="1"/>
      <name val="Arial Armenian"/>
      <family val="2"/>
    </font>
    <font>
      <sz val="10"/>
      <color theme="1"/>
      <name val="Arial Armenian"/>
      <family val="2"/>
    </font>
    <font>
      <b/>
      <sz val="12"/>
      <color theme="1"/>
      <name val="Arial Armenian"/>
      <family val="2"/>
    </font>
    <font>
      <sz val="7.5"/>
      <color theme="1"/>
      <name val="Arial Armenian"/>
      <family val="2"/>
    </font>
    <font>
      <b/>
      <sz val="16"/>
      <color theme="1"/>
      <name val="Arial Armenian"/>
      <family val="2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78" fontId="35" fillId="0" borderId="0" applyFont="0" applyFill="0" applyBorder="0" applyAlignment="0" applyProtection="0"/>
    <xf numFmtId="0" fontId="27" fillId="0" borderId="52" applyNumberFormat="0" applyFill="0" applyProtection="0">
      <alignment horizontal="left" vertical="center" wrapText="1"/>
    </xf>
  </cellStyleXfs>
  <cellXfs count="29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90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1" fillId="0" borderId="0" xfId="0" applyFont="1" applyFill="1"/>
    <xf numFmtId="0" fontId="36" fillId="0" borderId="0" xfId="0" applyFont="1"/>
    <xf numFmtId="0" fontId="37" fillId="0" borderId="0" xfId="0" applyFont="1"/>
    <xf numFmtId="0" fontId="1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7" fillId="0" borderId="0" xfId="0" applyFont="1" applyFill="1" applyBorder="1"/>
    <xf numFmtId="0" fontId="3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190" fontId="7" fillId="0" borderId="17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18" xfId="0" applyNumberFormat="1" applyFont="1" applyFill="1" applyBorder="1" applyAlignment="1">
      <alignment horizontal="center" vertical="center" wrapText="1" readingOrder="1"/>
    </xf>
    <xf numFmtId="190" fontId="7" fillId="0" borderId="15" xfId="0" applyNumberFormat="1" applyFont="1" applyFill="1" applyBorder="1" applyAlignment="1">
      <alignment horizontal="center" vertical="center"/>
    </xf>
    <xf numFmtId="190" fontId="7" fillId="0" borderId="19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 vertical="center"/>
    </xf>
    <xf numFmtId="190" fontId="7" fillId="0" borderId="18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190" fontId="7" fillId="0" borderId="22" xfId="0" applyNumberFormat="1" applyFont="1" applyFill="1" applyBorder="1" applyAlignment="1">
      <alignment horizontal="center" vertical="center"/>
    </xf>
    <xf numFmtId="190" fontId="7" fillId="0" borderId="23" xfId="0" applyNumberFormat="1" applyFont="1" applyFill="1" applyBorder="1" applyAlignment="1">
      <alignment horizontal="center" vertical="center"/>
    </xf>
    <xf numFmtId="190" fontId="7" fillId="0" borderId="24" xfId="0" applyNumberFormat="1" applyFont="1" applyFill="1" applyBorder="1" applyAlignment="1">
      <alignment horizontal="center" vertical="center"/>
    </xf>
    <xf numFmtId="190" fontId="7" fillId="0" borderId="25" xfId="0" applyNumberFormat="1" applyFont="1" applyFill="1" applyBorder="1" applyAlignment="1">
      <alignment horizontal="center" vertical="center"/>
    </xf>
    <xf numFmtId="190" fontId="7" fillId="0" borderId="8" xfId="0" applyNumberFormat="1" applyFont="1" applyFill="1" applyBorder="1" applyAlignment="1">
      <alignment horizontal="center" vertical="center"/>
    </xf>
    <xf numFmtId="190" fontId="7" fillId="0" borderId="3" xfId="0" applyNumberFormat="1" applyFont="1" applyFill="1" applyBorder="1" applyAlignment="1">
      <alignment horizontal="center" vertical="center"/>
    </xf>
    <xf numFmtId="0" fontId="10" fillId="0" borderId="17" xfId="0" applyNumberFormat="1" applyFont="1" applyFill="1" applyBorder="1" applyAlignment="1">
      <alignment horizontal="center" vertical="center" wrapText="1" readingOrder="1"/>
    </xf>
    <xf numFmtId="49" fontId="5" fillId="0" borderId="22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 readingOrder="1"/>
    </xf>
    <xf numFmtId="0" fontId="5" fillId="0" borderId="2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27" xfId="0" applyNumberFormat="1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11" fillId="0" borderId="0" xfId="0" applyFont="1" applyFill="1" applyBorder="1" applyAlignment="1">
      <alignment horizontal="left" vertical="top" wrapText="1"/>
    </xf>
    <xf numFmtId="191" fontId="5" fillId="0" borderId="0" xfId="0" applyNumberFormat="1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191" fontId="10" fillId="0" borderId="0" xfId="0" applyNumberFormat="1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3" fillId="0" borderId="28" xfId="0" applyFont="1" applyFill="1" applyBorder="1" applyAlignment="1">
      <alignment horizontal="centerContinuous" vertical="center" wrapText="1"/>
    </xf>
    <xf numFmtId="0" fontId="1" fillId="0" borderId="29" xfId="0" applyFont="1" applyFill="1" applyBorder="1" applyAlignment="1">
      <alignment horizontal="centerContinuous" vertical="center" wrapText="1"/>
    </xf>
    <xf numFmtId="0" fontId="6" fillId="0" borderId="0" xfId="0" applyFont="1" applyFill="1"/>
    <xf numFmtId="0" fontId="16" fillId="0" borderId="0" xfId="0" applyFont="1" applyFill="1"/>
    <xf numFmtId="0" fontId="6" fillId="0" borderId="0" xfId="0" applyFont="1"/>
    <xf numFmtId="0" fontId="16" fillId="0" borderId="0" xfId="0" applyFont="1" applyFill="1" applyAlignment="1">
      <alignment horizontal="center" wrapText="1"/>
    </xf>
    <xf numFmtId="0" fontId="12" fillId="0" borderId="0" xfId="0" applyFont="1" applyFill="1"/>
    <xf numFmtId="0" fontId="17" fillId="0" borderId="0" xfId="0" applyFont="1"/>
    <xf numFmtId="0" fontId="18" fillId="0" borderId="3" xfId="0" applyFont="1" applyFill="1" applyBorder="1" applyAlignment="1">
      <alignment horizontal="center" vertical="top" wrapText="1"/>
    </xf>
    <xf numFmtId="49" fontId="19" fillId="0" borderId="3" xfId="0" applyNumberFormat="1" applyFont="1" applyFill="1" applyBorder="1" applyAlignment="1">
      <alignment horizontal="center"/>
    </xf>
    <xf numFmtId="190" fontId="12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190" fontId="20" fillId="0" borderId="3" xfId="0" applyNumberFormat="1" applyFont="1" applyFill="1" applyBorder="1" applyAlignment="1">
      <alignment horizontal="center" vertical="center"/>
    </xf>
    <xf numFmtId="49" fontId="19" fillId="0" borderId="3" xfId="0" applyNumberFormat="1" applyFont="1" applyFill="1" applyBorder="1" applyAlignment="1">
      <alignment vertical="top" wrapText="1"/>
    </xf>
    <xf numFmtId="49" fontId="19" fillId="0" borderId="3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vertical="top" wrapText="1"/>
    </xf>
    <xf numFmtId="0" fontId="19" fillId="0" borderId="3" xfId="0" applyFont="1" applyFill="1" applyBorder="1" applyAlignment="1">
      <alignment horizontal="center"/>
    </xf>
    <xf numFmtId="0" fontId="19" fillId="0" borderId="3" xfId="0" applyFont="1" applyFill="1" applyBorder="1" applyAlignment="1">
      <alignment vertical="top" wrapText="1"/>
    </xf>
    <xf numFmtId="0" fontId="19" fillId="0" borderId="3" xfId="0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vertical="center" wrapText="1"/>
    </xf>
    <xf numFmtId="49" fontId="15" fillId="0" borderId="3" xfId="0" applyNumberFormat="1" applyFont="1" applyFill="1" applyBorder="1" applyAlignment="1">
      <alignment vertical="center" wrapText="1"/>
    </xf>
    <xf numFmtId="49" fontId="10" fillId="0" borderId="3" xfId="0" applyNumberFormat="1" applyFont="1" applyFill="1" applyBorder="1" applyAlignment="1">
      <alignment vertical="top" wrapText="1"/>
    </xf>
    <xf numFmtId="0" fontId="17" fillId="0" borderId="0" xfId="0" applyFont="1" applyAlignment="1">
      <alignment horizontal="center" vertical="center"/>
    </xf>
    <xf numFmtId="190" fontId="1" fillId="0" borderId="0" xfId="0" applyNumberFormat="1" applyFont="1" applyAlignment="1">
      <alignment horizontal="center" vertical="center"/>
    </xf>
    <xf numFmtId="0" fontId="10" fillId="0" borderId="3" xfId="0" applyFont="1" applyFill="1" applyBorder="1" applyAlignment="1">
      <alignment vertical="top" wrapText="1"/>
    </xf>
    <xf numFmtId="0" fontId="15" fillId="0" borderId="3" xfId="0" applyFont="1" applyFill="1" applyBorder="1" applyAlignment="1">
      <alignment horizontal="left" vertical="top" wrapText="1"/>
    </xf>
    <xf numFmtId="190" fontId="21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vertical="top" wrapText="1"/>
    </xf>
    <xf numFmtId="49" fontId="22" fillId="0" borderId="3" xfId="0" applyNumberFormat="1" applyFont="1" applyFill="1" applyBorder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top" wrapText="1"/>
    </xf>
    <xf numFmtId="49" fontId="10" fillId="0" borderId="3" xfId="0" applyNumberFormat="1" applyFont="1" applyFill="1" applyBorder="1" applyAlignment="1">
      <alignment wrapText="1"/>
    </xf>
    <xf numFmtId="0" fontId="19" fillId="0" borderId="3" xfId="0" applyFont="1" applyFill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center" wrapText="1"/>
    </xf>
    <xf numFmtId="49" fontId="2" fillId="0" borderId="3" xfId="0" applyNumberFormat="1" applyFont="1" applyFill="1" applyBorder="1" applyAlignment="1">
      <alignment wrapText="1"/>
    </xf>
    <xf numFmtId="49" fontId="1" fillId="0" borderId="3" xfId="0" applyNumberFormat="1" applyFont="1" applyFill="1" applyBorder="1" applyAlignment="1">
      <alignment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18" fillId="0" borderId="3" xfId="0" applyNumberFormat="1" applyFont="1" applyFill="1" applyBorder="1" applyAlignment="1">
      <alignment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wrapText="1"/>
    </xf>
    <xf numFmtId="190" fontId="8" fillId="0" borderId="3" xfId="0" applyNumberFormat="1" applyFont="1" applyFill="1" applyBorder="1" applyAlignment="1">
      <alignment horizontal="center" vertical="center"/>
    </xf>
    <xf numFmtId="0" fontId="8" fillId="0" borderId="0" xfId="0" applyFont="1"/>
    <xf numFmtId="49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wrapText="1"/>
    </xf>
    <xf numFmtId="0" fontId="24" fillId="0" borderId="0" xfId="0" applyFont="1" applyFill="1"/>
    <xf numFmtId="0" fontId="25" fillId="0" borderId="0" xfId="0" applyFont="1"/>
    <xf numFmtId="0" fontId="9" fillId="0" borderId="2" xfId="0" applyFont="1" applyFill="1" applyBorder="1" applyAlignment="1">
      <alignment horizontal="center"/>
    </xf>
    <xf numFmtId="0" fontId="38" fillId="0" borderId="0" xfId="0" applyFont="1" applyAlignment="1">
      <alignment horizontal="center" vertical="center" wrapText="1"/>
    </xf>
    <xf numFmtId="0" fontId="0" fillId="0" borderId="0" xfId="0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top" wrapText="1"/>
    </xf>
    <xf numFmtId="0" fontId="1" fillId="0" borderId="31" xfId="0" applyFont="1" applyFill="1" applyBorder="1" applyAlignment="1">
      <alignment horizontal="centerContinuous" wrapText="1"/>
    </xf>
    <xf numFmtId="0" fontId="1" fillId="0" borderId="32" xfId="0" applyFont="1" applyFill="1" applyBorder="1" applyAlignment="1">
      <alignment horizontal="centerContinuous" wrapText="1"/>
    </xf>
    <xf numFmtId="0" fontId="1" fillId="0" borderId="3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1" xfId="0" applyFont="1" applyFill="1" applyBorder="1"/>
    <xf numFmtId="0" fontId="3" fillId="0" borderId="35" xfId="0" applyFont="1" applyFill="1" applyBorder="1" applyAlignment="1">
      <alignment horizontal="center" wrapText="1"/>
    </xf>
    <xf numFmtId="190" fontId="3" fillId="0" borderId="4" xfId="0" applyNumberFormat="1" applyFont="1" applyFill="1" applyBorder="1" applyAlignment="1">
      <alignment horizontal="center" vertical="center" wrapText="1"/>
    </xf>
    <xf numFmtId="190" fontId="10" fillId="0" borderId="3" xfId="0" applyNumberFormat="1" applyFont="1" applyFill="1" applyBorder="1" applyAlignment="1">
      <alignment horizontal="right" wrapText="1"/>
    </xf>
    <xf numFmtId="197" fontId="10" fillId="0" borderId="3" xfId="0" applyNumberFormat="1" applyFont="1" applyFill="1" applyBorder="1" applyAlignment="1">
      <alignment horizontal="center" vertical="center" wrapText="1"/>
    </xf>
    <xf numFmtId="190" fontId="10" fillId="0" borderId="3" xfId="0" applyNumberFormat="1" applyFont="1" applyFill="1" applyBorder="1" applyAlignment="1">
      <alignment wrapText="1"/>
    </xf>
    <xf numFmtId="197" fontId="10" fillId="0" borderId="3" xfId="0" applyNumberFormat="1" applyFont="1" applyFill="1" applyBorder="1" applyAlignment="1">
      <alignment wrapText="1"/>
    </xf>
    <xf numFmtId="0" fontId="5" fillId="0" borderId="0" xfId="0" applyFont="1"/>
    <xf numFmtId="0" fontId="10" fillId="0" borderId="0" xfId="0" applyFont="1" applyBorder="1"/>
    <xf numFmtId="0" fontId="1" fillId="0" borderId="0" xfId="0" applyFont="1" applyBorder="1"/>
    <xf numFmtId="49" fontId="1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8" fillId="0" borderId="17" xfId="0" applyNumberFormat="1" applyFont="1" applyFill="1" applyBorder="1" applyAlignment="1">
      <alignment horizontal="center" vertical="center" wrapText="1" readingOrder="1"/>
    </xf>
    <xf numFmtId="0" fontId="19" fillId="0" borderId="18" xfId="0" applyNumberFormat="1" applyFont="1" applyFill="1" applyBorder="1" applyAlignment="1">
      <alignment horizontal="center" vertical="center" wrapText="1" readingOrder="1"/>
    </xf>
    <xf numFmtId="49" fontId="9" fillId="0" borderId="22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center" vertical="center"/>
    </xf>
    <xf numFmtId="190" fontId="2" fillId="0" borderId="18" xfId="0" applyNumberFormat="1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>
      <alignment horizontal="center" vertical="center"/>
    </xf>
    <xf numFmtId="190" fontId="2" fillId="0" borderId="17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 wrapText="1" readingOrder="1"/>
    </xf>
    <xf numFmtId="49" fontId="7" fillId="0" borderId="36" xfId="0" applyNumberFormat="1" applyFont="1" applyFill="1" applyBorder="1" applyAlignment="1">
      <alignment horizontal="center" vertical="center" wrapText="1"/>
    </xf>
    <xf numFmtId="0" fontId="7" fillId="0" borderId="36" xfId="0" applyNumberFormat="1" applyFont="1" applyFill="1" applyBorder="1" applyAlignment="1">
      <alignment horizontal="center" vertical="center" wrapText="1"/>
    </xf>
    <xf numFmtId="0" fontId="7" fillId="0" borderId="37" xfId="0" applyNumberFormat="1" applyFont="1" applyFill="1" applyBorder="1" applyAlignment="1">
      <alignment horizontal="center" vertical="center" wrapText="1"/>
    </xf>
    <xf numFmtId="190" fontId="26" fillId="0" borderId="4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 wrapText="1" readingOrder="1"/>
    </xf>
    <xf numFmtId="190" fontId="2" fillId="0" borderId="3" xfId="0" applyNumberFormat="1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197" fontId="17" fillId="0" borderId="0" xfId="0" applyNumberFormat="1" applyFont="1" applyAlignment="1">
      <alignment horizontal="center" vertical="center"/>
    </xf>
    <xf numFmtId="197" fontId="17" fillId="0" borderId="3" xfId="0" applyNumberFormat="1" applyFont="1" applyBorder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center"/>
    </xf>
    <xf numFmtId="0" fontId="40" fillId="0" borderId="0" xfId="0" applyFont="1"/>
    <xf numFmtId="0" fontId="41" fillId="0" borderId="0" xfId="0" applyFont="1" applyAlignment="1">
      <alignment horizontal="center"/>
    </xf>
    <xf numFmtId="0" fontId="1" fillId="2" borderId="38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90" fontId="3" fillId="2" borderId="39" xfId="0" applyNumberFormat="1" applyFont="1" applyFill="1" applyBorder="1" applyAlignment="1">
      <alignment horizontal="center" vertical="center" wrapText="1"/>
    </xf>
    <xf numFmtId="0" fontId="31" fillId="2" borderId="38" xfId="0" quotePrefix="1" applyFont="1" applyFill="1" applyBorder="1" applyAlignment="1">
      <alignment horizontal="center" vertical="center"/>
    </xf>
    <xf numFmtId="49" fontId="18" fillId="2" borderId="40" xfId="0" applyNumberFormat="1" applyFont="1" applyFill="1" applyBorder="1" applyAlignment="1">
      <alignment horizontal="left" vertical="top" wrapText="1"/>
    </xf>
    <xf numFmtId="0" fontId="1" fillId="2" borderId="4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38" xfId="0" quotePrefix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190" fontId="3" fillId="2" borderId="38" xfId="0" applyNumberFormat="1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190" fontId="3" fillId="2" borderId="38" xfId="0" applyNumberFormat="1" applyFont="1" applyFill="1" applyBorder="1" applyAlignment="1">
      <alignment horizontal="center" vertical="center" wrapText="1"/>
    </xf>
    <xf numFmtId="49" fontId="1" fillId="2" borderId="3" xfId="0" quotePrefix="1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90" fontId="1" fillId="2" borderId="3" xfId="0" applyNumberFormat="1" applyFont="1" applyFill="1" applyBorder="1" applyAlignment="1">
      <alignment horizontal="center" vertical="center"/>
    </xf>
    <xf numFmtId="0" fontId="1" fillId="2" borderId="3" xfId="0" quotePrefix="1" applyNumberFormat="1" applyFont="1" applyFill="1" applyBorder="1" applyAlignment="1">
      <alignment horizontal="center" vertical="center"/>
    </xf>
    <xf numFmtId="0" fontId="1" fillId="2" borderId="38" xfId="0" quotePrefix="1" applyNumberFormat="1" applyFont="1" applyFill="1" applyBorder="1" applyAlignment="1">
      <alignment horizontal="center" vertical="center"/>
    </xf>
    <xf numFmtId="190" fontId="1" fillId="2" borderId="38" xfId="0" applyNumberFormat="1" applyFont="1" applyFill="1" applyBorder="1" applyAlignment="1">
      <alignment horizontal="center" vertical="center"/>
    </xf>
    <xf numFmtId="0" fontId="3" fillId="2" borderId="38" xfId="0" quotePrefix="1" applyNumberFormat="1" applyFont="1" applyFill="1" applyBorder="1" applyAlignment="1">
      <alignment horizontal="center" vertical="center"/>
    </xf>
    <xf numFmtId="49" fontId="3" fillId="2" borderId="38" xfId="0" applyNumberFormat="1" applyFont="1" applyFill="1" applyBorder="1" applyAlignment="1">
      <alignment horizontal="center" vertical="center"/>
    </xf>
    <xf numFmtId="0" fontId="3" fillId="2" borderId="38" xfId="0" applyNumberFormat="1" applyFont="1" applyFill="1" applyBorder="1" applyAlignment="1">
      <alignment vertical="center" wrapText="1"/>
    </xf>
    <xf numFmtId="49" fontId="1" fillId="2" borderId="38" xfId="0" applyNumberFormat="1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38" xfId="0" applyNumberFormat="1" applyFont="1" applyFill="1" applyBorder="1" applyAlignment="1">
      <alignment horizontal="center" vertical="center"/>
    </xf>
    <xf numFmtId="0" fontId="3" fillId="2" borderId="3" xfId="0" quotePrefix="1" applyNumberFormat="1" applyFont="1" applyFill="1" applyBorder="1" applyAlignment="1">
      <alignment horizontal="center" vertical="center"/>
    </xf>
    <xf numFmtId="190" fontId="3" fillId="2" borderId="3" xfId="0" applyNumberFormat="1" applyFont="1" applyFill="1" applyBorder="1" applyAlignment="1">
      <alignment horizontal="center" vertical="center" wrapText="1"/>
    </xf>
    <xf numFmtId="190" fontId="3" fillId="2" borderId="3" xfId="0" applyNumberFormat="1" applyFont="1" applyFill="1" applyBorder="1" applyAlignment="1">
      <alignment horizontal="center" vertical="center"/>
    </xf>
    <xf numFmtId="19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38" xfId="0" applyNumberFormat="1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Continuous" vertical="center"/>
    </xf>
    <xf numFmtId="190" fontId="1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vertical="top" wrapText="1"/>
    </xf>
    <xf numFmtId="0" fontId="18" fillId="2" borderId="38" xfId="0" applyFont="1" applyFill="1" applyBorder="1" applyAlignment="1">
      <alignment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3" fillId="2" borderId="38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97" fontId="1" fillId="2" borderId="0" xfId="0" applyNumberFormat="1" applyFont="1" applyFill="1" applyAlignment="1">
      <alignment vertical="center"/>
    </xf>
    <xf numFmtId="0" fontId="3" fillId="2" borderId="3" xfId="0" quotePrefix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horizontal="left" vertical="center" wrapText="1" indent="1"/>
    </xf>
    <xf numFmtId="0" fontId="3" fillId="2" borderId="41" xfId="0" applyFont="1" applyFill="1" applyBorder="1" applyAlignment="1">
      <alignment vertical="center" wrapText="1"/>
    </xf>
    <xf numFmtId="49" fontId="1" fillId="2" borderId="4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90" fontId="1" fillId="2" borderId="38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>
      <alignment horizontal="left" vertical="center" wrapText="1"/>
    </xf>
    <xf numFmtId="49" fontId="1" fillId="2" borderId="38" xfId="0" quotePrefix="1" applyNumberFormat="1" applyFont="1" applyFill="1" applyBorder="1" applyAlignment="1">
      <alignment vertical="center"/>
    </xf>
    <xf numFmtId="0" fontId="1" fillId="2" borderId="52" xfId="2" applyFont="1" applyFill="1" applyBorder="1" applyAlignment="1">
      <alignment horizontal="left" vertical="center" wrapText="1"/>
    </xf>
    <xf numFmtId="190" fontId="1" fillId="2" borderId="3" xfId="1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190" fontId="1" fillId="3" borderId="3" xfId="0" applyNumberFormat="1" applyFont="1" applyFill="1" applyBorder="1" applyAlignment="1">
      <alignment horizontal="center" vertical="center"/>
    </xf>
    <xf numFmtId="190" fontId="42" fillId="2" borderId="3" xfId="0" applyNumberFormat="1" applyFont="1" applyFill="1" applyBorder="1" applyAlignment="1">
      <alignment horizontal="center" vertical="center"/>
    </xf>
    <xf numFmtId="190" fontId="1" fillId="3" borderId="38" xfId="0" applyNumberFormat="1" applyFont="1" applyFill="1" applyBorder="1" applyAlignment="1">
      <alignment horizontal="center" vertical="center"/>
    </xf>
    <xf numFmtId="190" fontId="1" fillId="3" borderId="3" xfId="0" applyNumberFormat="1" applyFont="1" applyFill="1" applyBorder="1" applyAlignment="1" applyProtection="1">
      <alignment horizontal="center" vertical="center"/>
    </xf>
    <xf numFmtId="190" fontId="7" fillId="3" borderId="8" xfId="0" applyNumberFormat="1" applyFont="1" applyFill="1" applyBorder="1" applyAlignment="1">
      <alignment horizontal="center" vertical="center"/>
    </xf>
    <xf numFmtId="190" fontId="7" fillId="3" borderId="23" xfId="0" applyNumberFormat="1" applyFont="1" applyFill="1" applyBorder="1" applyAlignment="1">
      <alignment horizontal="center" vertical="center"/>
    </xf>
    <xf numFmtId="190" fontId="26" fillId="3" borderId="4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4" fillId="2" borderId="0" xfId="0" applyFont="1" applyFill="1" applyAlignment="1">
      <alignment horizontal="right" vertical="center" wrapText="1"/>
    </xf>
    <xf numFmtId="0" fontId="34" fillId="2" borderId="0" xfId="0" applyFont="1" applyFill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wrapText="1"/>
    </xf>
    <xf numFmtId="0" fontId="3" fillId="2" borderId="45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3" fillId="2" borderId="46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92" fontId="8" fillId="0" borderId="28" xfId="0" applyNumberFormat="1" applyFont="1" applyFill="1" applyBorder="1" applyAlignment="1">
      <alignment horizontal="center" vertical="center" wrapText="1"/>
    </xf>
    <xf numFmtId="192" fontId="8" fillId="0" borderId="7" xfId="0" applyNumberFormat="1" applyFont="1" applyFill="1" applyBorder="1" applyAlignment="1">
      <alignment horizontal="center" vertical="center" wrapText="1"/>
    </xf>
    <xf numFmtId="0" fontId="3" fillId="0" borderId="28" xfId="0" applyNumberFormat="1" applyFont="1" applyFill="1" applyBorder="1" applyAlignment="1">
      <alignment horizontal="center" vertical="center" wrapText="1" readingOrder="1"/>
    </xf>
    <xf numFmtId="0" fontId="3" fillId="0" borderId="7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 wrapText="1"/>
    </xf>
    <xf numFmtId="0" fontId="3" fillId="0" borderId="32" xfId="0" applyFont="1" applyFill="1" applyBorder="1" applyAlignment="1">
      <alignment horizontal="center" wrapText="1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wrapText="1"/>
    </xf>
  </cellXfs>
  <cellStyles count="3">
    <cellStyle name="Currency [0]" xfId="1" builtinId="7"/>
    <cellStyle name="left_arm10_BordWW_900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16/Downloads/Hovtash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Ekamutner"/>
      <sheetName val="Gorcarnakan caxs"/>
      <sheetName val="Tntesagitakan "/>
      <sheetName val="Dificit"/>
      <sheetName val="Dificiti caxs"/>
    </sheetNames>
    <sheetDataSet>
      <sheetData sheetId="0" refreshError="1"/>
      <sheetData sheetId="1">
        <row r="12">
          <cell r="E12">
            <v>5946.2</v>
          </cell>
          <cell r="F12">
            <v>0</v>
          </cell>
        </row>
        <row r="97">
          <cell r="F97">
            <v>0</v>
          </cell>
        </row>
      </sheetData>
      <sheetData sheetId="2">
        <row r="12">
          <cell r="F12">
            <v>5946.2</v>
          </cell>
          <cell r="G12">
            <v>5946.2</v>
          </cell>
          <cell r="H12">
            <v>0</v>
          </cell>
        </row>
        <row r="310">
          <cell r="F310">
            <v>673.2</v>
          </cell>
          <cell r="G310">
            <v>673.2</v>
          </cell>
          <cell r="H310">
            <v>0</v>
          </cell>
        </row>
      </sheetData>
      <sheetData sheetId="3">
        <row r="12">
          <cell r="D12">
            <v>5946.2</v>
          </cell>
          <cell r="E12">
            <v>5946.2</v>
          </cell>
          <cell r="F12">
            <v>0</v>
          </cell>
        </row>
        <row r="171">
          <cell r="D171">
            <v>673.2</v>
          </cell>
          <cell r="E171">
            <v>673.2</v>
          </cell>
          <cell r="F171">
            <v>0</v>
          </cell>
        </row>
      </sheetData>
      <sheetData sheetId="4" refreshError="1"/>
      <sheetData sheetId="5">
        <row r="12">
          <cell r="D12">
            <v>0</v>
          </cell>
          <cell r="E12">
            <v>0</v>
          </cell>
          <cell r="F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workbookViewId="0">
      <selection activeCell="J13" sqref="J13"/>
    </sheetView>
  </sheetViews>
  <sheetFormatPr defaultRowHeight="16.5" x14ac:dyDescent="0.3"/>
  <cols>
    <col min="1" max="16384" width="9.140625" style="10"/>
  </cols>
  <sheetData>
    <row r="2" spans="1:10" ht="18.75" x14ac:dyDescent="0.3">
      <c r="A2" s="240" t="s">
        <v>685</v>
      </c>
      <c r="B2" s="240"/>
      <c r="C2" s="240"/>
      <c r="D2" s="240"/>
      <c r="E2" s="240"/>
      <c r="F2" s="240"/>
      <c r="G2" s="240"/>
      <c r="H2" s="240"/>
      <c r="I2" s="164"/>
    </row>
    <row r="3" spans="1:10" x14ac:dyDescent="0.3">
      <c r="A3" s="243" t="s">
        <v>686</v>
      </c>
      <c r="B3" s="243"/>
      <c r="C3" s="243"/>
      <c r="D3" s="243"/>
      <c r="E3" s="243"/>
      <c r="F3" s="164"/>
      <c r="G3" s="164"/>
      <c r="H3" s="164"/>
      <c r="I3" s="164"/>
    </row>
    <row r="4" spans="1:10" ht="18.75" x14ac:dyDescent="0.3">
      <c r="A4" s="246" t="s">
        <v>687</v>
      </c>
      <c r="B4" s="240"/>
      <c r="C4" s="240"/>
      <c r="D4" s="240"/>
      <c r="E4" s="240"/>
      <c r="F4" s="240"/>
      <c r="G4" s="240"/>
      <c r="H4" s="240"/>
      <c r="I4" s="240"/>
    </row>
    <row r="5" spans="1:10" x14ac:dyDescent="0.3">
      <c r="A5" s="242" t="s">
        <v>42</v>
      </c>
      <c r="B5" s="244"/>
      <c r="C5" s="244"/>
      <c r="D5" s="244"/>
      <c r="E5" s="244"/>
      <c r="F5" s="244"/>
      <c r="G5" s="164"/>
      <c r="H5" s="164"/>
      <c r="I5" s="164"/>
    </row>
    <row r="6" spans="1:10" x14ac:dyDescent="0.3">
      <c r="A6" s="165"/>
      <c r="B6" s="164"/>
      <c r="C6" s="164"/>
      <c r="D6" s="164"/>
      <c r="E6" s="164"/>
      <c r="F6" s="164"/>
      <c r="G6" s="164"/>
      <c r="H6" s="164"/>
      <c r="I6" s="164"/>
    </row>
    <row r="7" spans="1:10" ht="26.25" customHeight="1" x14ac:dyDescent="0.3">
      <c r="A7" s="245" t="s">
        <v>694</v>
      </c>
      <c r="B7" s="245"/>
      <c r="C7" s="245"/>
      <c r="D7" s="245"/>
      <c r="E7" s="245"/>
      <c r="F7" s="245"/>
      <c r="G7" s="245"/>
      <c r="H7" s="245"/>
      <c r="I7" s="164"/>
    </row>
    <row r="8" spans="1:10" ht="18.75" x14ac:dyDescent="0.3">
      <c r="A8" s="166"/>
      <c r="B8" s="166"/>
      <c r="C8" s="166"/>
      <c r="D8" s="166"/>
      <c r="E8" s="166"/>
      <c r="F8" s="166"/>
      <c r="G8" s="166"/>
      <c r="H8" s="166"/>
      <c r="I8" s="164"/>
    </row>
    <row r="9" spans="1:10" ht="18.75" x14ac:dyDescent="0.3">
      <c r="A9" s="240" t="s">
        <v>688</v>
      </c>
      <c r="B9" s="240"/>
      <c r="C9" s="240"/>
      <c r="D9" s="240"/>
      <c r="E9" s="240"/>
      <c r="F9" s="240"/>
      <c r="G9" s="240"/>
      <c r="H9" s="240"/>
      <c r="I9" s="240"/>
    </row>
    <row r="10" spans="1:10" x14ac:dyDescent="0.3">
      <c r="A10" s="242" t="s">
        <v>43</v>
      </c>
      <c r="B10" s="242"/>
      <c r="C10" s="242"/>
      <c r="D10" s="242"/>
      <c r="E10" s="242"/>
      <c r="F10" s="242"/>
      <c r="G10" s="242"/>
      <c r="H10" s="242"/>
      <c r="I10" s="242"/>
    </row>
    <row r="11" spans="1:10" x14ac:dyDescent="0.3">
      <c r="A11" s="164"/>
      <c r="B11" s="164"/>
      <c r="C11" s="164"/>
      <c r="D11" s="164"/>
      <c r="E11" s="164"/>
      <c r="F11" s="164"/>
      <c r="G11" s="164"/>
      <c r="H11" s="164"/>
      <c r="I11" s="164"/>
    </row>
    <row r="12" spans="1:10" ht="17.25" x14ac:dyDescent="0.3">
      <c r="A12" s="241" t="s">
        <v>697</v>
      </c>
      <c r="B12" s="241"/>
      <c r="C12" s="241"/>
      <c r="D12" s="241"/>
      <c r="E12" s="241"/>
      <c r="F12" s="241"/>
      <c r="G12" s="241"/>
      <c r="H12" s="241"/>
      <c r="I12" s="241"/>
      <c r="J12" s="11"/>
    </row>
    <row r="13" spans="1:10" x14ac:dyDescent="0.3">
      <c r="A13" s="242" t="s">
        <v>44</v>
      </c>
      <c r="B13" s="242"/>
      <c r="C13" s="242"/>
      <c r="D13" s="242"/>
      <c r="E13" s="242"/>
      <c r="F13" s="242"/>
      <c r="G13" s="242"/>
      <c r="H13" s="164"/>
      <c r="I13" s="164"/>
    </row>
    <row r="14" spans="1:10" x14ac:dyDescent="0.3">
      <c r="A14" s="167"/>
      <c r="B14" s="167"/>
      <c r="C14" s="167"/>
      <c r="D14" s="167"/>
      <c r="E14" s="167"/>
      <c r="F14" s="167"/>
      <c r="G14" s="167"/>
      <c r="H14" s="164"/>
      <c r="I14" s="164"/>
    </row>
    <row r="15" spans="1:10" x14ac:dyDescent="0.3">
      <c r="A15" s="167"/>
      <c r="B15" s="167"/>
      <c r="C15" s="167"/>
      <c r="D15" s="167"/>
      <c r="E15" s="167"/>
      <c r="F15" s="167"/>
      <c r="G15" s="167"/>
      <c r="H15" s="164"/>
      <c r="I15" s="164"/>
    </row>
    <row r="16" spans="1:10" x14ac:dyDescent="0.3">
      <c r="A16" s="164"/>
      <c r="B16" s="164"/>
      <c r="C16" s="164"/>
      <c r="D16" s="164"/>
      <c r="E16" s="164"/>
      <c r="F16" s="164"/>
      <c r="G16" s="164"/>
      <c r="H16" s="164"/>
      <c r="I16" s="164"/>
    </row>
    <row r="17" spans="1:9" ht="18.75" x14ac:dyDescent="0.3">
      <c r="A17" s="240" t="s">
        <v>695</v>
      </c>
      <c r="B17" s="240"/>
      <c r="C17" s="240"/>
      <c r="D17" s="240"/>
      <c r="E17" s="240"/>
      <c r="F17" s="240"/>
      <c r="G17" s="240"/>
      <c r="H17" s="240"/>
      <c r="I17" s="240"/>
    </row>
    <row r="18" spans="1:9" x14ac:dyDescent="0.3">
      <c r="A18" s="242" t="s">
        <v>696</v>
      </c>
      <c r="B18" s="242"/>
      <c r="C18" s="242"/>
      <c r="D18" s="242"/>
      <c r="E18" s="242"/>
      <c r="F18" s="242"/>
      <c r="G18" s="242"/>
      <c r="H18" s="242"/>
      <c r="I18" s="242"/>
    </row>
    <row r="19" spans="1:9" x14ac:dyDescent="0.3">
      <c r="A19" s="164"/>
      <c r="B19" s="164"/>
      <c r="C19" s="164"/>
      <c r="D19" s="164"/>
      <c r="E19" s="164"/>
      <c r="F19" s="164"/>
      <c r="G19" s="164"/>
      <c r="H19" s="164"/>
      <c r="I19" s="164"/>
    </row>
    <row r="20" spans="1:9" x14ac:dyDescent="0.3">
      <c r="A20" s="164"/>
      <c r="B20" s="164"/>
      <c r="C20" s="164"/>
      <c r="D20" s="164"/>
      <c r="E20" s="164"/>
      <c r="F20" s="164"/>
      <c r="G20" s="164"/>
      <c r="H20" s="164"/>
      <c r="I20" s="164"/>
    </row>
    <row r="21" spans="1:9" x14ac:dyDescent="0.3">
      <c r="A21" s="164"/>
      <c r="B21" s="164"/>
      <c r="C21" s="164"/>
      <c r="D21" s="164"/>
      <c r="E21" s="164"/>
      <c r="F21" s="164"/>
      <c r="G21" s="164"/>
      <c r="H21" s="164"/>
      <c r="I21" s="164"/>
    </row>
  </sheetData>
  <mergeCells count="11">
    <mergeCell ref="A4:I4"/>
    <mergeCell ref="A9:I9"/>
    <mergeCell ref="A12:I12"/>
    <mergeCell ref="A17:I17"/>
    <mergeCell ref="A18:I18"/>
    <mergeCell ref="A2:H2"/>
    <mergeCell ref="A3:E3"/>
    <mergeCell ref="A5:F5"/>
    <mergeCell ref="A7:H7"/>
    <mergeCell ref="A10:I10"/>
    <mergeCell ref="A13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7"/>
  <sheetViews>
    <sheetView tabSelected="1" zoomScale="80" zoomScaleNormal="80" workbookViewId="0">
      <selection activeCell="O2" sqref="O2"/>
    </sheetView>
  </sheetViews>
  <sheetFormatPr defaultRowHeight="12.75" x14ac:dyDescent="0.25"/>
  <cols>
    <col min="1" max="1" width="7.7109375" style="176" bestFit="1" customWidth="1"/>
    <col min="2" max="2" width="68" style="232" customWidth="1"/>
    <col min="3" max="3" width="12" style="176" customWidth="1"/>
    <col min="4" max="4" width="18.85546875" style="171" customWidth="1"/>
    <col min="5" max="5" width="21.42578125" style="176" customWidth="1"/>
    <col min="6" max="6" width="30.5703125" style="176" customWidth="1"/>
    <col min="7" max="9" width="0" style="171" hidden="1" customWidth="1"/>
    <col min="10" max="10" width="0.28515625" style="171" customWidth="1"/>
    <col min="11" max="11" width="14.140625" style="171" customWidth="1"/>
    <col min="12" max="16384" width="9.140625" style="171"/>
  </cols>
  <sheetData>
    <row r="1" spans="1:11" ht="100.5" customHeight="1" thickBot="1" x14ac:dyDescent="0.3">
      <c r="A1" s="171"/>
      <c r="B1" s="171"/>
      <c r="C1" s="171"/>
      <c r="E1" s="247" t="s">
        <v>699</v>
      </c>
      <c r="F1" s="248"/>
      <c r="I1" s="249" t="s">
        <v>563</v>
      </c>
      <c r="J1" s="249"/>
    </row>
    <row r="2" spans="1:11" ht="74.25" customHeight="1" thickBot="1" x14ac:dyDescent="0.25">
      <c r="A2" s="250" t="s">
        <v>564</v>
      </c>
      <c r="B2" s="250" t="s">
        <v>565</v>
      </c>
      <c r="C2" s="250" t="s">
        <v>566</v>
      </c>
      <c r="D2" s="253" t="s">
        <v>567</v>
      </c>
      <c r="E2" s="254"/>
      <c r="F2" s="255"/>
      <c r="G2" s="256" t="s">
        <v>568</v>
      </c>
      <c r="H2" s="257"/>
      <c r="I2" s="257"/>
      <c r="J2" s="258"/>
    </row>
    <row r="3" spans="1:11" ht="29.25" customHeight="1" x14ac:dyDescent="0.25">
      <c r="A3" s="251"/>
      <c r="B3" s="251"/>
      <c r="C3" s="251"/>
      <c r="D3" s="259" t="s">
        <v>569</v>
      </c>
      <c r="E3" s="261" t="s">
        <v>570</v>
      </c>
      <c r="F3" s="262"/>
      <c r="G3" s="263" t="s">
        <v>571</v>
      </c>
      <c r="H3" s="264"/>
      <c r="I3" s="264"/>
      <c r="J3" s="265"/>
    </row>
    <row r="4" spans="1:11" s="176" customFormat="1" ht="13.5" thickBot="1" x14ac:dyDescent="0.3">
      <c r="A4" s="252"/>
      <c r="B4" s="252"/>
      <c r="C4" s="252"/>
      <c r="D4" s="260"/>
      <c r="E4" s="172" t="s">
        <v>572</v>
      </c>
      <c r="F4" s="173" t="s">
        <v>573</v>
      </c>
      <c r="G4" s="174">
        <v>1</v>
      </c>
      <c r="H4" s="174">
        <v>2</v>
      </c>
      <c r="I4" s="174">
        <v>3</v>
      </c>
      <c r="J4" s="174">
        <v>4</v>
      </c>
      <c r="K4" s="171"/>
    </row>
    <row r="5" spans="1:11" ht="42" customHeight="1" x14ac:dyDescent="0.25">
      <c r="A5" s="177">
        <v>1</v>
      </c>
      <c r="B5" s="178">
        <v>2</v>
      </c>
      <c r="C5" s="179">
        <v>3</v>
      </c>
      <c r="D5" s="179">
        <v>4</v>
      </c>
      <c r="E5" s="179">
        <v>5</v>
      </c>
      <c r="F5" s="178">
        <v>6</v>
      </c>
      <c r="G5" s="179">
        <v>7</v>
      </c>
      <c r="H5" s="179">
        <v>8</v>
      </c>
      <c r="I5" s="178">
        <v>9</v>
      </c>
      <c r="J5" s="180"/>
    </row>
    <row r="6" spans="1:11" s="184" customFormat="1" ht="54" customHeight="1" x14ac:dyDescent="0.25">
      <c r="A6" s="181" t="s">
        <v>5</v>
      </c>
      <c r="B6" s="182" t="s">
        <v>574</v>
      </c>
      <c r="C6" s="183"/>
      <c r="D6" s="180">
        <f t="shared" ref="D6:J6" si="0">SUM(D7,D43,D62)</f>
        <v>1322100</v>
      </c>
      <c r="E6" s="180">
        <f t="shared" si="0"/>
        <v>922100</v>
      </c>
      <c r="F6" s="180">
        <f t="shared" si="0"/>
        <v>400000</v>
      </c>
      <c r="G6" s="180">
        <f t="shared" si="0"/>
        <v>0</v>
      </c>
      <c r="H6" s="180">
        <f t="shared" si="0"/>
        <v>0</v>
      </c>
      <c r="I6" s="180">
        <f t="shared" si="0"/>
        <v>0</v>
      </c>
      <c r="J6" s="180">
        <f t="shared" si="0"/>
        <v>0</v>
      </c>
      <c r="K6" s="171"/>
    </row>
    <row r="7" spans="1:11" s="184" customFormat="1" ht="42" customHeight="1" x14ac:dyDescent="0.25">
      <c r="A7" s="185" t="s">
        <v>6</v>
      </c>
      <c r="B7" s="186" t="s">
        <v>575</v>
      </c>
      <c r="C7" s="187">
        <v>7100</v>
      </c>
      <c r="D7" s="180">
        <f>SUM(D8,D12,D14,D34,D37)</f>
        <v>124476</v>
      </c>
      <c r="E7" s="180">
        <f>SUM(E8,E12,E14,E34,E37)</f>
        <v>124476</v>
      </c>
      <c r="F7" s="188" t="s">
        <v>7</v>
      </c>
      <c r="G7" s="180">
        <f>SUM(G8,G12,G14,G34,G37)</f>
        <v>0</v>
      </c>
      <c r="H7" s="180">
        <f>SUM(H8,H12,H14,H34,H37)</f>
        <v>0</v>
      </c>
      <c r="I7" s="180">
        <f>SUM(I8,I12,I14,I34,I37)</f>
        <v>0</v>
      </c>
      <c r="J7" s="180">
        <f>SUM(J8,J12,J14,J34,J37)</f>
        <v>0</v>
      </c>
      <c r="K7" s="171"/>
    </row>
    <row r="8" spans="1:11" ht="50.25" customHeight="1" x14ac:dyDescent="0.25">
      <c r="A8" s="185" t="s">
        <v>8</v>
      </c>
      <c r="B8" s="189" t="s">
        <v>576</v>
      </c>
      <c r="C8" s="190">
        <v>7131</v>
      </c>
      <c r="D8" s="191">
        <f>SUM(D9:D11)</f>
        <v>52900</v>
      </c>
      <c r="E8" s="191">
        <f>SUM(E9:E11)</f>
        <v>52900</v>
      </c>
      <c r="F8" s="188" t="s">
        <v>7</v>
      </c>
      <c r="G8" s="191">
        <f>SUM(G9:G11)</f>
        <v>0</v>
      </c>
      <c r="H8" s="191">
        <f>SUM(H9:H11)</f>
        <v>0</v>
      </c>
      <c r="I8" s="191">
        <f>SUM(I9:I11)</f>
        <v>0</v>
      </c>
      <c r="J8" s="191">
        <f>SUM(J9:J11)</f>
        <v>0</v>
      </c>
    </row>
    <row r="9" spans="1:11" ht="25.5" x14ac:dyDescent="0.25">
      <c r="A9" s="192" t="s">
        <v>9</v>
      </c>
      <c r="B9" s="170" t="s">
        <v>577</v>
      </c>
      <c r="C9" s="193"/>
      <c r="D9" s="194">
        <f>SUM(E9:F9)</f>
        <v>600</v>
      </c>
      <c r="E9" s="233">
        <v>600</v>
      </c>
      <c r="F9" s="194" t="s">
        <v>7</v>
      </c>
      <c r="G9" s="194"/>
      <c r="H9" s="194"/>
      <c r="I9" s="194"/>
      <c r="J9" s="194"/>
    </row>
    <row r="10" spans="1:11" s="184" customFormat="1" ht="35.25" customHeight="1" x14ac:dyDescent="0.25">
      <c r="A10" s="195">
        <v>1112</v>
      </c>
      <c r="B10" s="170" t="s">
        <v>578</v>
      </c>
      <c r="C10" s="193"/>
      <c r="D10" s="194">
        <f>SUM(E10:F10)</f>
        <v>5000</v>
      </c>
      <c r="E10" s="233">
        <v>5000</v>
      </c>
      <c r="F10" s="194" t="s">
        <v>7</v>
      </c>
      <c r="G10" s="194"/>
      <c r="H10" s="194"/>
      <c r="I10" s="194"/>
      <c r="J10" s="194"/>
      <c r="K10" s="171"/>
    </row>
    <row r="11" spans="1:11" ht="45" customHeight="1" x14ac:dyDescent="0.25">
      <c r="A11" s="196">
        <v>1113</v>
      </c>
      <c r="B11" s="170" t="s">
        <v>579</v>
      </c>
      <c r="C11" s="193"/>
      <c r="D11" s="194">
        <f>SUM(E11:F11)</f>
        <v>47300</v>
      </c>
      <c r="E11" s="235">
        <v>47300</v>
      </c>
      <c r="F11" s="194" t="s">
        <v>7</v>
      </c>
      <c r="G11" s="197"/>
      <c r="H11" s="197"/>
      <c r="I11" s="197"/>
      <c r="J11" s="197"/>
    </row>
    <row r="12" spans="1:11" s="184" customFormat="1" x14ac:dyDescent="0.25">
      <c r="A12" s="198">
        <v>1120</v>
      </c>
      <c r="B12" s="189" t="s">
        <v>580</v>
      </c>
      <c r="C12" s="190">
        <v>7136</v>
      </c>
      <c r="D12" s="191">
        <f>SUM(D13)</f>
        <v>64400</v>
      </c>
      <c r="E12" s="191">
        <f>SUM(E13)</f>
        <v>64400</v>
      </c>
      <c r="F12" s="188" t="s">
        <v>7</v>
      </c>
      <c r="G12" s="191">
        <f>SUM(G13)</f>
        <v>0</v>
      </c>
      <c r="H12" s="191">
        <f>SUM(H13)</f>
        <v>0</v>
      </c>
      <c r="I12" s="191">
        <f>SUM(I13)</f>
        <v>0</v>
      </c>
      <c r="J12" s="191">
        <f>SUM(J13)</f>
        <v>0</v>
      </c>
      <c r="K12" s="171"/>
    </row>
    <row r="13" spans="1:11" ht="97.5" customHeight="1" x14ac:dyDescent="0.25">
      <c r="A13" s="192" t="s">
        <v>10</v>
      </c>
      <c r="B13" s="170" t="s">
        <v>581</v>
      </c>
      <c r="C13" s="193"/>
      <c r="D13" s="194">
        <f>SUM(E13:F13)</f>
        <v>64400</v>
      </c>
      <c r="E13" s="233">
        <v>64400</v>
      </c>
      <c r="F13" s="194" t="s">
        <v>7</v>
      </c>
      <c r="G13" s="194"/>
      <c r="H13" s="194"/>
      <c r="I13" s="194"/>
      <c r="J13" s="194"/>
    </row>
    <row r="14" spans="1:11" ht="85.5" customHeight="1" x14ac:dyDescent="0.25">
      <c r="A14" s="199" t="s">
        <v>11</v>
      </c>
      <c r="B14" s="200" t="s">
        <v>689</v>
      </c>
      <c r="C14" s="190">
        <v>7145</v>
      </c>
      <c r="D14" s="188">
        <f t="shared" ref="D14:D33" si="1">E14</f>
        <v>3176</v>
      </c>
      <c r="E14" s="188">
        <f>SUM(E15,E16,E17,E18,E19,E20,E21,E22,E23,E24,E25,E26,E27,E28,E29,E30,E31,E32,E33)</f>
        <v>3176</v>
      </c>
      <c r="F14" s="188" t="s">
        <v>7</v>
      </c>
      <c r="G14" s="188">
        <f>SUM(G15,G16,G17,G18,G19,G20,G21,G22,G23,G24,G25,G26,G27,G28,G29,G30,G31,G32,G33)</f>
        <v>0</v>
      </c>
      <c r="H14" s="188">
        <f>SUM(H15,H16,H17,H18,H19,H20,H21,H22,H23,H24,H25,H26,H27,H28,H29,H30,H31,H32,H33)</f>
        <v>0</v>
      </c>
      <c r="I14" s="188">
        <f>SUM(I15,I16,I17,I18,I19,I20,I21,I22,I23,I24,I25,I26,I27,I28,I29,I30,I31,I32,I33)</f>
        <v>0</v>
      </c>
      <c r="J14" s="188">
        <f>SUM(J15,J16,J17,J18,J19,J20,J21,J22,J23,J24,J25,J26,J27,J28,J29,J30,J31,J32,J33)</f>
        <v>0</v>
      </c>
    </row>
    <row r="15" spans="1:11" ht="45" customHeight="1" x14ac:dyDescent="0.25">
      <c r="A15" s="201" t="s">
        <v>582</v>
      </c>
      <c r="B15" s="168" t="s">
        <v>583</v>
      </c>
      <c r="C15" s="202"/>
      <c r="D15" s="197">
        <f t="shared" si="1"/>
        <v>50</v>
      </c>
      <c r="E15" s="197">
        <v>50</v>
      </c>
      <c r="F15" s="197" t="s">
        <v>7</v>
      </c>
      <c r="G15" s="197"/>
      <c r="H15" s="197"/>
      <c r="I15" s="197"/>
      <c r="J15" s="197"/>
    </row>
    <row r="16" spans="1:11" ht="63.75" customHeight="1" x14ac:dyDescent="0.25">
      <c r="A16" s="203" t="s">
        <v>584</v>
      </c>
      <c r="B16" s="169" t="s">
        <v>585</v>
      </c>
      <c r="C16" s="193"/>
      <c r="D16" s="194">
        <f t="shared" si="1"/>
        <v>0</v>
      </c>
      <c r="E16" s="194">
        <v>0</v>
      </c>
      <c r="F16" s="194" t="s">
        <v>7</v>
      </c>
      <c r="G16" s="197"/>
      <c r="H16" s="197"/>
      <c r="I16" s="197"/>
      <c r="J16" s="197"/>
    </row>
    <row r="17" spans="1:10" ht="54.75" customHeight="1" x14ac:dyDescent="0.25">
      <c r="A17" s="203" t="s">
        <v>586</v>
      </c>
      <c r="B17" s="169" t="s">
        <v>587</v>
      </c>
      <c r="C17" s="193"/>
      <c r="D17" s="194">
        <f t="shared" si="1"/>
        <v>0</v>
      </c>
      <c r="E17" s="194">
        <v>0</v>
      </c>
      <c r="F17" s="194" t="s">
        <v>7</v>
      </c>
      <c r="G17" s="197"/>
      <c r="H17" s="197"/>
      <c r="I17" s="197"/>
      <c r="J17" s="197"/>
    </row>
    <row r="18" spans="1:10" ht="91.5" customHeight="1" x14ac:dyDescent="0.25">
      <c r="A18" s="203" t="s">
        <v>588</v>
      </c>
      <c r="B18" s="169" t="s">
        <v>589</v>
      </c>
      <c r="C18" s="193"/>
      <c r="D18" s="194">
        <f t="shared" si="1"/>
        <v>500</v>
      </c>
      <c r="E18" s="194">
        <v>500</v>
      </c>
      <c r="F18" s="194" t="s">
        <v>7</v>
      </c>
      <c r="G18" s="197"/>
      <c r="H18" s="197"/>
      <c r="I18" s="197"/>
      <c r="J18" s="197"/>
    </row>
    <row r="19" spans="1:10" ht="76.5" customHeight="1" x14ac:dyDescent="0.25">
      <c r="A19" s="195">
        <v>11305</v>
      </c>
      <c r="B19" s="169" t="s">
        <v>590</v>
      </c>
      <c r="C19" s="193"/>
      <c r="D19" s="194">
        <f t="shared" si="1"/>
        <v>60</v>
      </c>
      <c r="E19" s="194">
        <v>60</v>
      </c>
      <c r="F19" s="194" t="s">
        <v>7</v>
      </c>
      <c r="G19" s="197"/>
      <c r="H19" s="197"/>
      <c r="I19" s="197"/>
      <c r="J19" s="197"/>
    </row>
    <row r="20" spans="1:10" ht="74.25" customHeight="1" x14ac:dyDescent="0.25">
      <c r="A20" s="195">
        <v>11306</v>
      </c>
      <c r="B20" s="169" t="s">
        <v>557</v>
      </c>
      <c r="C20" s="193"/>
      <c r="D20" s="194">
        <f t="shared" si="1"/>
        <v>0</v>
      </c>
      <c r="E20" s="194"/>
      <c r="F20" s="194" t="s">
        <v>7</v>
      </c>
      <c r="G20" s="197"/>
      <c r="H20" s="197"/>
      <c r="I20" s="197"/>
      <c r="J20" s="197"/>
    </row>
    <row r="21" spans="1:10" ht="75" customHeight="1" x14ac:dyDescent="0.25">
      <c r="A21" s="195">
        <v>11307</v>
      </c>
      <c r="B21" s="169" t="s">
        <v>591</v>
      </c>
      <c r="C21" s="193"/>
      <c r="D21" s="194">
        <f t="shared" si="1"/>
        <v>1980</v>
      </c>
      <c r="E21" s="194">
        <v>1980</v>
      </c>
      <c r="F21" s="194" t="s">
        <v>7</v>
      </c>
      <c r="G21" s="197"/>
      <c r="H21" s="197"/>
      <c r="I21" s="197"/>
      <c r="J21" s="197"/>
    </row>
    <row r="22" spans="1:10" ht="65.25" customHeight="1" x14ac:dyDescent="0.25">
      <c r="A22" s="196">
        <v>11308</v>
      </c>
      <c r="B22" s="169" t="s">
        <v>592</v>
      </c>
      <c r="C22" s="193"/>
      <c r="D22" s="194">
        <f t="shared" si="1"/>
        <v>0</v>
      </c>
      <c r="E22" s="194"/>
      <c r="F22" s="194" t="s">
        <v>7</v>
      </c>
      <c r="G22" s="197"/>
      <c r="H22" s="197"/>
      <c r="I22" s="197"/>
      <c r="J22" s="197"/>
    </row>
    <row r="23" spans="1:10" ht="51" x14ac:dyDescent="0.25">
      <c r="A23" s="196">
        <v>11309</v>
      </c>
      <c r="B23" s="169" t="s">
        <v>593</v>
      </c>
      <c r="C23" s="193"/>
      <c r="D23" s="194">
        <f t="shared" si="1"/>
        <v>0</v>
      </c>
      <c r="E23" s="194"/>
      <c r="F23" s="194" t="s">
        <v>7</v>
      </c>
      <c r="G23" s="197"/>
      <c r="H23" s="197"/>
      <c r="I23" s="197"/>
      <c r="J23" s="197"/>
    </row>
    <row r="24" spans="1:10" ht="38.25" x14ac:dyDescent="0.25">
      <c r="A24" s="196">
        <v>11310</v>
      </c>
      <c r="B24" s="168" t="s">
        <v>594</v>
      </c>
      <c r="C24" s="193"/>
      <c r="D24" s="194">
        <f t="shared" si="1"/>
        <v>136</v>
      </c>
      <c r="E24" s="194">
        <v>136</v>
      </c>
      <c r="F24" s="194" t="s">
        <v>7</v>
      </c>
      <c r="G24" s="197"/>
      <c r="H24" s="197"/>
      <c r="I24" s="197"/>
      <c r="J24" s="197"/>
    </row>
    <row r="25" spans="1:10" ht="25.5" x14ac:dyDescent="0.25">
      <c r="A25" s="196">
        <v>11311</v>
      </c>
      <c r="B25" s="169" t="s">
        <v>595</v>
      </c>
      <c r="C25" s="193"/>
      <c r="D25" s="194">
        <f t="shared" si="1"/>
        <v>0</v>
      </c>
      <c r="E25" s="194"/>
      <c r="F25" s="194" t="s">
        <v>7</v>
      </c>
      <c r="G25" s="197"/>
      <c r="H25" s="197"/>
      <c r="I25" s="197"/>
      <c r="J25" s="197"/>
    </row>
    <row r="26" spans="1:10" ht="91.5" customHeight="1" x14ac:dyDescent="0.25">
      <c r="A26" s="196">
        <v>11312</v>
      </c>
      <c r="B26" s="169" t="s">
        <v>596</v>
      </c>
      <c r="C26" s="193"/>
      <c r="D26" s="194">
        <f t="shared" si="1"/>
        <v>450</v>
      </c>
      <c r="E26" s="194">
        <v>450</v>
      </c>
      <c r="F26" s="194" t="s">
        <v>7</v>
      </c>
      <c r="G26" s="197"/>
      <c r="H26" s="197"/>
      <c r="I26" s="197"/>
      <c r="J26" s="197"/>
    </row>
    <row r="27" spans="1:10" ht="69.75" customHeight="1" x14ac:dyDescent="0.25">
      <c r="A27" s="196">
        <v>11313</v>
      </c>
      <c r="B27" s="168" t="s">
        <v>597</v>
      </c>
      <c r="C27" s="193"/>
      <c r="D27" s="194">
        <f t="shared" si="1"/>
        <v>0</v>
      </c>
      <c r="E27" s="194"/>
      <c r="F27" s="194" t="s">
        <v>7</v>
      </c>
      <c r="G27" s="197"/>
      <c r="H27" s="197"/>
      <c r="I27" s="197"/>
      <c r="J27" s="197"/>
    </row>
    <row r="28" spans="1:10" ht="57" customHeight="1" x14ac:dyDescent="0.25">
      <c r="A28" s="196">
        <v>11314</v>
      </c>
      <c r="B28" s="168" t="s">
        <v>598</v>
      </c>
      <c r="C28" s="193"/>
      <c r="D28" s="194">
        <f t="shared" si="1"/>
        <v>0</v>
      </c>
      <c r="E28" s="194"/>
      <c r="F28" s="194" t="s">
        <v>7</v>
      </c>
      <c r="G28" s="197"/>
      <c r="H28" s="197"/>
      <c r="I28" s="197"/>
      <c r="J28" s="197"/>
    </row>
    <row r="29" spans="1:10" ht="66" customHeight="1" x14ac:dyDescent="0.25">
      <c r="A29" s="196">
        <v>11315</v>
      </c>
      <c r="B29" s="168" t="s">
        <v>599</v>
      </c>
      <c r="C29" s="193"/>
      <c r="D29" s="194">
        <f t="shared" si="1"/>
        <v>0</v>
      </c>
      <c r="E29" s="194"/>
      <c r="F29" s="194" t="s">
        <v>7</v>
      </c>
      <c r="G29" s="197"/>
      <c r="H29" s="197"/>
      <c r="I29" s="197"/>
      <c r="J29" s="197"/>
    </row>
    <row r="30" spans="1:10" ht="39.75" customHeight="1" x14ac:dyDescent="0.25">
      <c r="A30" s="204">
        <v>11316</v>
      </c>
      <c r="B30" s="168" t="s">
        <v>558</v>
      </c>
      <c r="C30" s="193"/>
      <c r="D30" s="194">
        <f t="shared" si="1"/>
        <v>0</v>
      </c>
      <c r="E30" s="194"/>
      <c r="F30" s="194" t="s">
        <v>7</v>
      </c>
      <c r="G30" s="197"/>
      <c r="H30" s="197"/>
      <c r="I30" s="197"/>
      <c r="J30" s="197"/>
    </row>
    <row r="31" spans="1:10" ht="39.75" customHeight="1" x14ac:dyDescent="0.25">
      <c r="A31" s="204">
        <v>11317</v>
      </c>
      <c r="B31" s="168" t="s">
        <v>561</v>
      </c>
      <c r="C31" s="193"/>
      <c r="D31" s="194">
        <f t="shared" si="1"/>
        <v>0</v>
      </c>
      <c r="E31" s="194"/>
      <c r="F31" s="194" t="s">
        <v>7</v>
      </c>
      <c r="G31" s="197"/>
      <c r="H31" s="197"/>
      <c r="I31" s="197"/>
      <c r="J31" s="197"/>
    </row>
    <row r="32" spans="1:10" ht="57.75" customHeight="1" x14ac:dyDescent="0.25">
      <c r="A32" s="204">
        <v>11318</v>
      </c>
      <c r="B32" s="168" t="s">
        <v>600</v>
      </c>
      <c r="C32" s="193"/>
      <c r="D32" s="194">
        <f t="shared" si="1"/>
        <v>0</v>
      </c>
      <c r="E32" s="194"/>
      <c r="F32" s="194" t="s">
        <v>7</v>
      </c>
      <c r="G32" s="197"/>
      <c r="H32" s="197"/>
      <c r="I32" s="197"/>
      <c r="J32" s="197"/>
    </row>
    <row r="33" spans="1:11" ht="21" customHeight="1" x14ac:dyDescent="0.25">
      <c r="A33" s="196">
        <v>11319</v>
      </c>
      <c r="B33" s="168" t="s">
        <v>601</v>
      </c>
      <c r="C33" s="193"/>
      <c r="D33" s="194">
        <f t="shared" si="1"/>
        <v>0</v>
      </c>
      <c r="E33" s="194"/>
      <c r="F33" s="194"/>
      <c r="G33" s="197"/>
      <c r="H33" s="197"/>
      <c r="I33" s="197"/>
      <c r="J33" s="197"/>
    </row>
    <row r="34" spans="1:11" s="184" customFormat="1" ht="38.25" x14ac:dyDescent="0.25">
      <c r="A34" s="205">
        <v>1140</v>
      </c>
      <c r="B34" s="189" t="s">
        <v>602</v>
      </c>
      <c r="C34" s="187">
        <v>7146</v>
      </c>
      <c r="D34" s="206">
        <f>E34</f>
        <v>4000</v>
      </c>
      <c r="E34" s="206">
        <f>SUM(E35,E36)</f>
        <v>4000</v>
      </c>
      <c r="F34" s="207" t="s">
        <v>7</v>
      </c>
      <c r="G34" s="206">
        <f>SUM(G35,G36)</f>
        <v>0</v>
      </c>
      <c r="H34" s="206">
        <f>SUM(H35,H36)</f>
        <v>0</v>
      </c>
      <c r="I34" s="206">
        <f>SUM(I35,I36)</f>
        <v>0</v>
      </c>
      <c r="J34" s="206">
        <f>SUM(J35,J36)</f>
        <v>0</v>
      </c>
      <c r="K34" s="171"/>
    </row>
    <row r="35" spans="1:11" ht="75" customHeight="1" x14ac:dyDescent="0.25">
      <c r="A35" s="195">
        <v>1141</v>
      </c>
      <c r="B35" s="169" t="s">
        <v>603</v>
      </c>
      <c r="C35" s="179"/>
      <c r="D35" s="208">
        <f>SUM(E35:F35)</f>
        <v>500</v>
      </c>
      <c r="E35" s="208">
        <v>500</v>
      </c>
      <c r="F35" s="208" t="s">
        <v>7</v>
      </c>
      <c r="G35" s="208"/>
      <c r="H35" s="208"/>
      <c r="I35" s="208"/>
      <c r="J35" s="208"/>
    </row>
    <row r="36" spans="1:11" ht="70.5" customHeight="1" x14ac:dyDescent="0.25">
      <c r="A36" s="209">
        <v>1142</v>
      </c>
      <c r="B36" s="169" t="s">
        <v>604</v>
      </c>
      <c r="C36" s="193"/>
      <c r="D36" s="194">
        <f>SUM(E36:F36)</f>
        <v>3500</v>
      </c>
      <c r="E36" s="194">
        <v>3500</v>
      </c>
      <c r="F36" s="194" t="s">
        <v>7</v>
      </c>
      <c r="G36" s="208"/>
      <c r="H36" s="208"/>
      <c r="I36" s="208"/>
      <c r="J36" s="208"/>
    </row>
    <row r="37" spans="1:11" ht="38.25" x14ac:dyDescent="0.25">
      <c r="A37" s="198">
        <v>1150</v>
      </c>
      <c r="B37" s="189" t="s">
        <v>605</v>
      </c>
      <c r="C37" s="187">
        <v>7161</v>
      </c>
      <c r="D37" s="191">
        <f>SUM(D38,D42)</f>
        <v>0</v>
      </c>
      <c r="E37" s="191">
        <f>SUM(E38,E42)</f>
        <v>0</v>
      </c>
      <c r="F37" s="188" t="s">
        <v>7</v>
      </c>
      <c r="G37" s="191">
        <f>SUM(G38,G42)</f>
        <v>0</v>
      </c>
      <c r="H37" s="191">
        <f>SUM(H38,H42)</f>
        <v>0</v>
      </c>
      <c r="I37" s="191">
        <f>SUM(I38,I42)</f>
        <v>0</v>
      </c>
      <c r="J37" s="191">
        <f>SUM(J38,J42)</f>
        <v>0</v>
      </c>
    </row>
    <row r="38" spans="1:11" s="184" customFormat="1" ht="55.5" customHeight="1" x14ac:dyDescent="0.25">
      <c r="A38" s="196">
        <v>1151</v>
      </c>
      <c r="B38" s="210" t="s">
        <v>606</v>
      </c>
      <c r="C38" s="211"/>
      <c r="D38" s="197">
        <f>SUM(D39:D41)</f>
        <v>0</v>
      </c>
      <c r="E38" s="197">
        <f>SUM(E39:E41)</f>
        <v>0</v>
      </c>
      <c r="F38" s="197" t="s">
        <v>7</v>
      </c>
      <c r="G38" s="197">
        <f>SUM(G39:G41)</f>
        <v>0</v>
      </c>
      <c r="H38" s="197">
        <f>SUM(H39:H41)</f>
        <v>0</v>
      </c>
      <c r="I38" s="197">
        <f>SUM(I39:I41)</f>
        <v>0</v>
      </c>
      <c r="J38" s="197">
        <f>SUM(J39:J41)</f>
        <v>0</v>
      </c>
      <c r="K38" s="171"/>
    </row>
    <row r="39" spans="1:11" ht="37.5" customHeight="1" x14ac:dyDescent="0.25">
      <c r="A39" s="212">
        <v>1152</v>
      </c>
      <c r="B39" s="169" t="s">
        <v>607</v>
      </c>
      <c r="C39" s="193"/>
      <c r="D39" s="194">
        <f>SUM(E39:F39)</f>
        <v>0</v>
      </c>
      <c r="E39" s="194"/>
      <c r="F39" s="194" t="s">
        <v>7</v>
      </c>
      <c r="G39" s="213"/>
      <c r="H39" s="213"/>
      <c r="I39" s="213"/>
      <c r="J39" s="213"/>
    </row>
    <row r="40" spans="1:11" x14ac:dyDescent="0.25">
      <c r="A40" s="212">
        <v>1153</v>
      </c>
      <c r="B40" s="214" t="s">
        <v>608</v>
      </c>
      <c r="C40" s="193"/>
      <c r="D40" s="194">
        <f>SUM(E40:F40)</f>
        <v>0</v>
      </c>
      <c r="E40" s="213"/>
      <c r="F40" s="194" t="s">
        <v>7</v>
      </c>
      <c r="G40" s="213"/>
      <c r="H40" s="213"/>
      <c r="I40" s="213"/>
      <c r="J40" s="213"/>
    </row>
    <row r="41" spans="1:11" x14ac:dyDescent="0.25">
      <c r="A41" s="212">
        <v>1154</v>
      </c>
      <c r="B41" s="169" t="s">
        <v>609</v>
      </c>
      <c r="C41" s="193"/>
      <c r="D41" s="194">
        <f>SUM(E41:F41)</f>
        <v>0</v>
      </c>
      <c r="E41" s="213"/>
      <c r="F41" s="194" t="s">
        <v>7</v>
      </c>
      <c r="G41" s="213"/>
      <c r="H41" s="213"/>
      <c r="I41" s="213"/>
      <c r="J41" s="213"/>
    </row>
    <row r="42" spans="1:11" ht="74.25" customHeight="1" x14ac:dyDescent="0.25">
      <c r="A42" s="212">
        <v>1155</v>
      </c>
      <c r="B42" s="210" t="s">
        <v>610</v>
      </c>
      <c r="C42" s="193"/>
      <c r="D42" s="194">
        <f>SUM(E42:F42)</f>
        <v>0</v>
      </c>
      <c r="E42" s="213"/>
      <c r="F42" s="194" t="s">
        <v>7</v>
      </c>
      <c r="G42" s="213"/>
      <c r="H42" s="213"/>
      <c r="I42" s="213"/>
      <c r="J42" s="213"/>
    </row>
    <row r="43" spans="1:11" ht="42.75" x14ac:dyDescent="0.25">
      <c r="A43" s="198">
        <v>1200</v>
      </c>
      <c r="B43" s="215" t="s">
        <v>611</v>
      </c>
      <c r="C43" s="187">
        <v>7300</v>
      </c>
      <c r="D43" s="191">
        <f t="shared" ref="D43:J43" si="2">SUM(D44,D46,D48,D50,D52,D59)</f>
        <v>1153955.6000000001</v>
      </c>
      <c r="E43" s="191">
        <f t="shared" si="2"/>
        <v>753955.6</v>
      </c>
      <c r="F43" s="191">
        <f t="shared" si="2"/>
        <v>400000</v>
      </c>
      <c r="G43" s="191">
        <f t="shared" si="2"/>
        <v>0</v>
      </c>
      <c r="H43" s="191">
        <f t="shared" si="2"/>
        <v>0</v>
      </c>
      <c r="I43" s="191">
        <f t="shared" si="2"/>
        <v>0</v>
      </c>
      <c r="J43" s="191">
        <f t="shared" si="2"/>
        <v>0</v>
      </c>
    </row>
    <row r="44" spans="1:11" s="184" customFormat="1" ht="25.5" x14ac:dyDescent="0.25">
      <c r="A44" s="198">
        <v>1210</v>
      </c>
      <c r="B44" s="189" t="s">
        <v>612</v>
      </c>
      <c r="C44" s="190">
        <v>7311</v>
      </c>
      <c r="D44" s="207">
        <f>SUM(D45)</f>
        <v>0</v>
      </c>
      <c r="E44" s="207">
        <f>SUM(E45)</f>
        <v>0</v>
      </c>
      <c r="F44" s="188" t="s">
        <v>7</v>
      </c>
      <c r="G44" s="207">
        <f>SUM(G45)</f>
        <v>0</v>
      </c>
      <c r="H44" s="207">
        <f>SUM(H45)</f>
        <v>0</v>
      </c>
      <c r="I44" s="207">
        <f>SUM(I45)</f>
        <v>0</v>
      </c>
      <c r="J44" s="207">
        <f>SUM(J45)</f>
        <v>0</v>
      </c>
      <c r="K44" s="176"/>
    </row>
    <row r="45" spans="1:11" s="184" customFormat="1" ht="51" customHeight="1" x14ac:dyDescent="0.2">
      <c r="A45" s="195">
        <v>1211</v>
      </c>
      <c r="B45" s="210" t="s">
        <v>613</v>
      </c>
      <c r="C45" s="216"/>
      <c r="D45" s="194">
        <f>SUM(E45:F45)</f>
        <v>0</v>
      </c>
      <c r="E45" s="213"/>
      <c r="F45" s="194" t="s">
        <v>7</v>
      </c>
      <c r="G45" s="213"/>
      <c r="H45" s="213"/>
      <c r="I45" s="213"/>
      <c r="J45" s="213"/>
      <c r="K45" s="175"/>
    </row>
    <row r="46" spans="1:11" ht="61.5" customHeight="1" x14ac:dyDescent="0.2">
      <c r="A46" s="198">
        <v>1220</v>
      </c>
      <c r="B46" s="189" t="s">
        <v>614</v>
      </c>
      <c r="C46" s="217">
        <v>7312</v>
      </c>
      <c r="D46" s="207">
        <f>SUM(D47)</f>
        <v>0</v>
      </c>
      <c r="E46" s="188" t="s">
        <v>7</v>
      </c>
      <c r="F46" s="207">
        <f>SUM(F47)</f>
        <v>0</v>
      </c>
      <c r="G46" s="207">
        <f>SUM(G47)</f>
        <v>0</v>
      </c>
      <c r="H46" s="207">
        <f>SUM(H47)</f>
        <v>0</v>
      </c>
      <c r="I46" s="207">
        <f>SUM(I47)</f>
        <v>0</v>
      </c>
      <c r="J46" s="207">
        <f>SUM(J47)</f>
        <v>0</v>
      </c>
      <c r="K46" s="175"/>
    </row>
    <row r="47" spans="1:11" s="184" customFormat="1" ht="47.25" customHeight="1" x14ac:dyDescent="0.2">
      <c r="A47" s="209">
        <v>1221</v>
      </c>
      <c r="B47" s="210" t="s">
        <v>615</v>
      </c>
      <c r="C47" s="216"/>
      <c r="D47" s="194">
        <f>SUM(E47:F47)</f>
        <v>0</v>
      </c>
      <c r="E47" s="194" t="s">
        <v>7</v>
      </c>
      <c r="F47" s="194">
        <v>0</v>
      </c>
      <c r="G47" s="194"/>
      <c r="H47" s="194"/>
      <c r="I47" s="194"/>
      <c r="J47" s="194"/>
      <c r="K47" s="175"/>
    </row>
    <row r="48" spans="1:11" ht="54.75" customHeight="1" x14ac:dyDescent="0.25">
      <c r="A48" s="198">
        <v>1230</v>
      </c>
      <c r="B48" s="189" t="s">
        <v>616</v>
      </c>
      <c r="C48" s="217">
        <v>7321</v>
      </c>
      <c r="D48" s="207">
        <f>SUM(D49)</f>
        <v>0</v>
      </c>
      <c r="E48" s="207">
        <f>SUM(E49)</f>
        <v>0</v>
      </c>
      <c r="F48" s="188" t="s">
        <v>7</v>
      </c>
      <c r="G48" s="207">
        <f>SUM(G49)</f>
        <v>0</v>
      </c>
      <c r="H48" s="207">
        <f>SUM(H49)</f>
        <v>0</v>
      </c>
      <c r="I48" s="207">
        <f>SUM(I49)</f>
        <v>0</v>
      </c>
      <c r="J48" s="207">
        <f>SUM(J49)</f>
        <v>0</v>
      </c>
    </row>
    <row r="49" spans="1:11" s="184" customFormat="1" ht="45.75" customHeight="1" x14ac:dyDescent="0.2">
      <c r="A49" s="195">
        <v>1231</v>
      </c>
      <c r="B49" s="170" t="s">
        <v>617</v>
      </c>
      <c r="C49" s="216"/>
      <c r="D49" s="194">
        <f>SUM(E49:F49)</f>
        <v>0</v>
      </c>
      <c r="E49" s="213"/>
      <c r="F49" s="194" t="s">
        <v>7</v>
      </c>
      <c r="G49" s="213"/>
      <c r="H49" s="213"/>
      <c r="I49" s="213"/>
      <c r="J49" s="213"/>
      <c r="K49" s="175"/>
    </row>
    <row r="50" spans="1:11" ht="52.5" customHeight="1" x14ac:dyDescent="0.2">
      <c r="A50" s="205">
        <v>1240</v>
      </c>
      <c r="B50" s="218" t="s">
        <v>618</v>
      </c>
      <c r="C50" s="219">
        <v>7322</v>
      </c>
      <c r="D50" s="207">
        <f>SUM(D51)</f>
        <v>0</v>
      </c>
      <c r="E50" s="207" t="s">
        <v>7</v>
      </c>
      <c r="F50" s="207">
        <f>SUM(F51)</f>
        <v>0</v>
      </c>
      <c r="G50" s="207">
        <f>SUM(G51)</f>
        <v>0</v>
      </c>
      <c r="H50" s="207">
        <f>SUM(H51)</f>
        <v>0</v>
      </c>
      <c r="I50" s="207">
        <f>SUM(I51)</f>
        <v>0</v>
      </c>
      <c r="J50" s="207">
        <f>SUM(J51)</f>
        <v>0</v>
      </c>
      <c r="K50" s="175"/>
    </row>
    <row r="51" spans="1:11" s="184" customFormat="1" ht="38.25" x14ac:dyDescent="0.2">
      <c r="A51" s="195">
        <v>1241</v>
      </c>
      <c r="B51" s="170" t="s">
        <v>619</v>
      </c>
      <c r="C51" s="216"/>
      <c r="D51" s="194">
        <f>SUM(E51:F51)</f>
        <v>0</v>
      </c>
      <c r="E51" s="194" t="s">
        <v>7</v>
      </c>
      <c r="F51" s="213">
        <v>0</v>
      </c>
      <c r="G51" s="194"/>
      <c r="H51" s="194"/>
      <c r="I51" s="194"/>
      <c r="J51" s="194"/>
      <c r="K51" s="175"/>
    </row>
    <row r="52" spans="1:11" ht="46.5" customHeight="1" x14ac:dyDescent="0.25">
      <c r="A52" s="205">
        <v>1250</v>
      </c>
      <c r="B52" s="218" t="s">
        <v>620</v>
      </c>
      <c r="C52" s="187">
        <v>7331</v>
      </c>
      <c r="D52" s="206">
        <f>SUM(D53,D54,D57,D58)</f>
        <v>753955.6</v>
      </c>
      <c r="E52" s="206">
        <f>SUM(E53,E54,E57,E58)</f>
        <v>753955.6</v>
      </c>
      <c r="F52" s="207" t="s">
        <v>7</v>
      </c>
      <c r="G52" s="206">
        <f>SUM(G53,G54,G57,G58)</f>
        <v>0</v>
      </c>
      <c r="H52" s="206">
        <f>SUM(H53,H54,H57,H58)</f>
        <v>0</v>
      </c>
      <c r="I52" s="206">
        <f>SUM(I53,I54,I57,I58)</f>
        <v>0</v>
      </c>
      <c r="J52" s="206">
        <f>SUM(J53,J54,J57,J58)</f>
        <v>0</v>
      </c>
    </row>
    <row r="53" spans="1:11" s="184" customFormat="1" ht="51" customHeight="1" x14ac:dyDescent="0.25">
      <c r="A53" s="195">
        <v>1251</v>
      </c>
      <c r="B53" s="170" t="s">
        <v>621</v>
      </c>
      <c r="C53" s="193"/>
      <c r="D53" s="194">
        <f>SUM(E53:F53)</f>
        <v>753955.6</v>
      </c>
      <c r="E53" s="233">
        <v>753955.6</v>
      </c>
      <c r="F53" s="194" t="s">
        <v>7</v>
      </c>
      <c r="G53" s="194"/>
      <c r="H53" s="194"/>
      <c r="I53" s="194"/>
      <c r="J53" s="194"/>
      <c r="K53" s="220"/>
    </row>
    <row r="54" spans="1:11" ht="25.5" x14ac:dyDescent="0.25">
      <c r="A54" s="195">
        <v>1252</v>
      </c>
      <c r="B54" s="170" t="s">
        <v>622</v>
      </c>
      <c r="C54" s="216"/>
      <c r="D54" s="194">
        <f>SUM(D55:D56)</f>
        <v>0</v>
      </c>
      <c r="E54" s="194">
        <f>SUM(E55:E56)</f>
        <v>0</v>
      </c>
      <c r="F54" s="194" t="s">
        <v>7</v>
      </c>
      <c r="G54" s="194">
        <f>SUM(G55:G56)</f>
        <v>0</v>
      </c>
      <c r="H54" s="194">
        <f>SUM(H55:H56)</f>
        <v>0</v>
      </c>
      <c r="I54" s="194">
        <f>SUM(I55:I56)</f>
        <v>0</v>
      </c>
      <c r="J54" s="194">
        <f>SUM(J55:J56)</f>
        <v>0</v>
      </c>
    </row>
    <row r="55" spans="1:11" ht="38.25" x14ac:dyDescent="0.25">
      <c r="A55" s="195">
        <v>1253</v>
      </c>
      <c r="B55" s="169" t="s">
        <v>623</v>
      </c>
      <c r="C55" s="193"/>
      <c r="D55" s="194">
        <f>SUM(E55:F55)</f>
        <v>0</v>
      </c>
      <c r="E55" s="194"/>
      <c r="F55" s="194" t="s">
        <v>7</v>
      </c>
      <c r="G55" s="213"/>
      <c r="H55" s="213"/>
      <c r="I55" s="213"/>
      <c r="J55" s="213"/>
    </row>
    <row r="56" spans="1:11" x14ac:dyDescent="0.25">
      <c r="A56" s="195">
        <v>1254</v>
      </c>
      <c r="B56" s="169" t="s">
        <v>624</v>
      </c>
      <c r="C56" s="193"/>
      <c r="D56" s="194">
        <f>SUM(E56:F56)</f>
        <v>0</v>
      </c>
      <c r="E56" s="213"/>
      <c r="F56" s="194" t="s">
        <v>7</v>
      </c>
      <c r="G56" s="213"/>
      <c r="H56" s="213"/>
      <c r="I56" s="213"/>
      <c r="J56" s="213"/>
    </row>
    <row r="57" spans="1:11" ht="25.5" x14ac:dyDescent="0.25">
      <c r="A57" s="195">
        <v>1255</v>
      </c>
      <c r="B57" s="170" t="s">
        <v>625</v>
      </c>
      <c r="C57" s="216"/>
      <c r="D57" s="194">
        <f>SUM(E57:F57)</f>
        <v>0</v>
      </c>
      <c r="E57" s="213"/>
      <c r="F57" s="194" t="s">
        <v>7</v>
      </c>
      <c r="G57" s="213"/>
      <c r="H57" s="213"/>
      <c r="I57" s="213"/>
      <c r="J57" s="213"/>
    </row>
    <row r="58" spans="1:11" ht="25.5" x14ac:dyDescent="0.25">
      <c r="A58" s="195">
        <v>1256</v>
      </c>
      <c r="B58" s="170" t="s">
        <v>626</v>
      </c>
      <c r="C58" s="216"/>
      <c r="D58" s="194">
        <f>SUM(E58:F58)</f>
        <v>0</v>
      </c>
      <c r="E58" s="213"/>
      <c r="F58" s="194" t="s">
        <v>7</v>
      </c>
      <c r="G58" s="213"/>
      <c r="H58" s="213"/>
      <c r="I58" s="213"/>
      <c r="J58" s="213"/>
    </row>
    <row r="59" spans="1:11" ht="51" customHeight="1" x14ac:dyDescent="0.2">
      <c r="A59" s="205">
        <v>1260</v>
      </c>
      <c r="B59" s="218" t="s">
        <v>627</v>
      </c>
      <c r="C59" s="187">
        <v>7332</v>
      </c>
      <c r="D59" s="191">
        <f>SUM(D60:D61)</f>
        <v>400000</v>
      </c>
      <c r="E59" s="207" t="s">
        <v>7</v>
      </c>
      <c r="F59" s="191">
        <f>SUM(F60:F61)</f>
        <v>400000</v>
      </c>
      <c r="G59" s="191">
        <f>SUM(G60:G61)</f>
        <v>0</v>
      </c>
      <c r="H59" s="191">
        <f>SUM(H60:H61)</f>
        <v>0</v>
      </c>
      <c r="I59" s="191">
        <f>SUM(I60:I61)</f>
        <v>0</v>
      </c>
      <c r="J59" s="191">
        <f>SUM(J60:J61)</f>
        <v>0</v>
      </c>
      <c r="K59" s="175"/>
    </row>
    <row r="60" spans="1:11" s="184" customFormat="1" ht="25.5" x14ac:dyDescent="0.2">
      <c r="A60" s="195">
        <v>1261</v>
      </c>
      <c r="B60" s="170" t="s">
        <v>628</v>
      </c>
      <c r="C60" s="216"/>
      <c r="D60" s="194">
        <f>SUM(E60:F60)</f>
        <v>400000</v>
      </c>
      <c r="E60" s="194" t="s">
        <v>7</v>
      </c>
      <c r="F60" s="194">
        <v>400000</v>
      </c>
      <c r="G60" s="194"/>
      <c r="H60" s="194"/>
      <c r="I60" s="194"/>
      <c r="J60" s="194"/>
      <c r="K60" s="175"/>
    </row>
    <row r="61" spans="1:11" ht="51" customHeight="1" x14ac:dyDescent="0.25">
      <c r="A61" s="195">
        <v>1262</v>
      </c>
      <c r="B61" s="170" t="s">
        <v>629</v>
      </c>
      <c r="C61" s="216"/>
      <c r="D61" s="194">
        <f>SUM(E61:F61)</f>
        <v>0</v>
      </c>
      <c r="E61" s="194" t="s">
        <v>7</v>
      </c>
      <c r="F61" s="233"/>
      <c r="G61" s="194"/>
      <c r="H61" s="194"/>
      <c r="I61" s="194"/>
      <c r="J61" s="194"/>
    </row>
    <row r="62" spans="1:11" ht="57" x14ac:dyDescent="0.2">
      <c r="A62" s="221" t="s">
        <v>12</v>
      </c>
      <c r="B62" s="222" t="s">
        <v>690</v>
      </c>
      <c r="C62" s="187">
        <v>7400</v>
      </c>
      <c r="D62" s="191">
        <f t="shared" ref="D62:J62" si="3">SUM(D63,D65,D67,D72,D76,D100,D103,D106,D109)</f>
        <v>43668.399999999994</v>
      </c>
      <c r="E62" s="191">
        <f t="shared" si="3"/>
        <v>43668.399999999994</v>
      </c>
      <c r="F62" s="191">
        <f t="shared" si="3"/>
        <v>0</v>
      </c>
      <c r="G62" s="191">
        <f t="shared" si="3"/>
        <v>0</v>
      </c>
      <c r="H62" s="191">
        <f t="shared" si="3"/>
        <v>0</v>
      </c>
      <c r="I62" s="191">
        <f t="shared" si="3"/>
        <v>0</v>
      </c>
      <c r="J62" s="191">
        <f t="shared" si="3"/>
        <v>0</v>
      </c>
      <c r="K62" s="175"/>
    </row>
    <row r="63" spans="1:11" s="184" customFormat="1" x14ac:dyDescent="0.2">
      <c r="A63" s="221" t="s">
        <v>13</v>
      </c>
      <c r="B63" s="218" t="s">
        <v>630</v>
      </c>
      <c r="C63" s="187">
        <v>7411</v>
      </c>
      <c r="D63" s="191">
        <f>SUM(D64)</f>
        <v>0</v>
      </c>
      <c r="E63" s="207" t="s">
        <v>7</v>
      </c>
      <c r="F63" s="191">
        <f>SUM(F64)</f>
        <v>0</v>
      </c>
      <c r="G63" s="191">
        <f>SUM(G64)</f>
        <v>0</v>
      </c>
      <c r="H63" s="191">
        <f>SUM(H64)</f>
        <v>0</v>
      </c>
      <c r="I63" s="191">
        <f>SUM(I64)</f>
        <v>0</v>
      </c>
      <c r="J63" s="191">
        <f>SUM(J64)</f>
        <v>0</v>
      </c>
      <c r="K63" s="175"/>
    </row>
    <row r="64" spans="1:11" s="184" customFormat="1" ht="25.5" customHeight="1" x14ac:dyDescent="0.2">
      <c r="A64" s="192" t="s">
        <v>14</v>
      </c>
      <c r="B64" s="170" t="s">
        <v>631</v>
      </c>
      <c r="C64" s="216"/>
      <c r="D64" s="194">
        <f t="shared" ref="D64:D71" si="4">SUM(E64:F64)</f>
        <v>0</v>
      </c>
      <c r="E64" s="194" t="s">
        <v>7</v>
      </c>
      <c r="F64" s="194">
        <v>0</v>
      </c>
      <c r="G64" s="194"/>
      <c r="H64" s="194"/>
      <c r="I64" s="194"/>
      <c r="J64" s="194"/>
      <c r="K64" s="175"/>
    </row>
    <row r="65" spans="1:11" x14ac:dyDescent="0.25">
      <c r="A65" s="221" t="s">
        <v>15</v>
      </c>
      <c r="B65" s="218" t="s">
        <v>632</v>
      </c>
      <c r="C65" s="187">
        <v>7412</v>
      </c>
      <c r="D65" s="191">
        <f>SUM(D66)</f>
        <v>0</v>
      </c>
      <c r="E65" s="191">
        <f>SUM(E66)</f>
        <v>0</v>
      </c>
      <c r="F65" s="207" t="s">
        <v>7</v>
      </c>
      <c r="G65" s="191">
        <f>SUM(G66)</f>
        <v>0</v>
      </c>
      <c r="H65" s="191">
        <f>SUM(H66)</f>
        <v>0</v>
      </c>
      <c r="I65" s="191">
        <f>SUM(I66)</f>
        <v>0</v>
      </c>
      <c r="J65" s="191">
        <f>SUM(J66)</f>
        <v>0</v>
      </c>
    </row>
    <row r="66" spans="1:11" s="184" customFormat="1" ht="25.5" x14ac:dyDescent="0.25">
      <c r="A66" s="192" t="s">
        <v>16</v>
      </c>
      <c r="B66" s="170" t="s">
        <v>633</v>
      </c>
      <c r="C66" s="216"/>
      <c r="D66" s="194">
        <f t="shared" si="4"/>
        <v>0</v>
      </c>
      <c r="E66" s="194"/>
      <c r="F66" s="194" t="s">
        <v>7</v>
      </c>
      <c r="G66" s="213"/>
      <c r="H66" s="213"/>
      <c r="I66" s="213"/>
      <c r="J66" s="213"/>
      <c r="K66" s="171"/>
    </row>
    <row r="67" spans="1:11" ht="63.75" customHeight="1" x14ac:dyDescent="0.25">
      <c r="A67" s="221" t="s">
        <v>17</v>
      </c>
      <c r="B67" s="218" t="s">
        <v>634</v>
      </c>
      <c r="C67" s="187">
        <v>7415</v>
      </c>
      <c r="D67" s="191">
        <f>SUM(D68:D71)</f>
        <v>22000</v>
      </c>
      <c r="E67" s="191">
        <f>SUM(E68:E71)</f>
        <v>22000</v>
      </c>
      <c r="F67" s="207" t="s">
        <v>7</v>
      </c>
      <c r="G67" s="191">
        <f>SUM(G68:G71)</f>
        <v>0</v>
      </c>
      <c r="H67" s="191">
        <f>SUM(H68:H71)</f>
        <v>0</v>
      </c>
      <c r="I67" s="191">
        <f>SUM(I68:I71)</f>
        <v>0</v>
      </c>
      <c r="J67" s="191">
        <f>SUM(J68:J71)</f>
        <v>0</v>
      </c>
    </row>
    <row r="68" spans="1:11" s="184" customFormat="1" ht="25.5" x14ac:dyDescent="0.25">
      <c r="A68" s="192" t="s">
        <v>18</v>
      </c>
      <c r="B68" s="170" t="s">
        <v>635</v>
      </c>
      <c r="C68" s="216"/>
      <c r="D68" s="194">
        <f t="shared" si="4"/>
        <v>15000</v>
      </c>
      <c r="E68" s="233">
        <v>15000</v>
      </c>
      <c r="F68" s="194" t="s">
        <v>7</v>
      </c>
      <c r="G68" s="194"/>
      <c r="H68" s="194"/>
      <c r="I68" s="194"/>
      <c r="J68" s="194"/>
      <c r="K68" s="171"/>
    </row>
    <row r="69" spans="1:11" ht="44.25" customHeight="1" x14ac:dyDescent="0.25">
      <c r="A69" s="192" t="s">
        <v>19</v>
      </c>
      <c r="B69" s="170" t="s">
        <v>636</v>
      </c>
      <c r="C69" s="216"/>
      <c r="D69" s="194">
        <f t="shared" si="4"/>
        <v>0</v>
      </c>
      <c r="E69" s="194"/>
      <c r="F69" s="194" t="s">
        <v>7</v>
      </c>
      <c r="G69" s="194"/>
      <c r="H69" s="194"/>
      <c r="I69" s="194"/>
      <c r="J69" s="194"/>
    </row>
    <row r="70" spans="1:11" ht="38.25" x14ac:dyDescent="0.25">
      <c r="A70" s="192" t="s">
        <v>20</v>
      </c>
      <c r="B70" s="170" t="s">
        <v>637</v>
      </c>
      <c r="C70" s="216"/>
      <c r="D70" s="194">
        <f t="shared" si="4"/>
        <v>1500</v>
      </c>
      <c r="E70" s="233">
        <v>1500</v>
      </c>
      <c r="F70" s="194" t="s">
        <v>7</v>
      </c>
      <c r="G70" s="194"/>
      <c r="H70" s="194"/>
      <c r="I70" s="194"/>
      <c r="J70" s="194"/>
    </row>
    <row r="71" spans="1:11" x14ac:dyDescent="0.25">
      <c r="A71" s="203" t="s">
        <v>21</v>
      </c>
      <c r="B71" s="170" t="s">
        <v>638</v>
      </c>
      <c r="C71" s="216"/>
      <c r="D71" s="194">
        <f t="shared" si="4"/>
        <v>5500</v>
      </c>
      <c r="E71" s="233">
        <v>5500</v>
      </c>
      <c r="F71" s="194" t="s">
        <v>7</v>
      </c>
      <c r="G71" s="194"/>
      <c r="H71" s="194"/>
      <c r="I71" s="194"/>
      <c r="J71" s="194"/>
    </row>
    <row r="72" spans="1:11" ht="44.25" customHeight="1" x14ac:dyDescent="0.25">
      <c r="A72" s="221" t="s">
        <v>22</v>
      </c>
      <c r="B72" s="218" t="s">
        <v>639</v>
      </c>
      <c r="C72" s="187">
        <v>7421</v>
      </c>
      <c r="D72" s="191">
        <f>SUM(D73:D75)</f>
        <v>10227.200000000001</v>
      </c>
      <c r="E72" s="191">
        <f>SUM(E73:E75)</f>
        <v>10227.200000000001</v>
      </c>
      <c r="F72" s="207" t="s">
        <v>7</v>
      </c>
      <c r="G72" s="191">
        <f>SUM(G73:G75)</f>
        <v>0</v>
      </c>
      <c r="H72" s="191">
        <f>SUM(H73:H75)</f>
        <v>0</v>
      </c>
      <c r="I72" s="191">
        <f>SUM(I73:I75)</f>
        <v>0</v>
      </c>
      <c r="J72" s="191">
        <f>SUM(J73:J75)</f>
        <v>0</v>
      </c>
    </row>
    <row r="73" spans="1:11" s="184" customFormat="1" ht="73.5" customHeight="1" x14ac:dyDescent="0.25">
      <c r="A73" s="192" t="s">
        <v>23</v>
      </c>
      <c r="B73" s="170" t="s">
        <v>640</v>
      </c>
      <c r="C73" s="216"/>
      <c r="D73" s="194">
        <f>SUM(E73:F73)</f>
        <v>0</v>
      </c>
      <c r="E73" s="194"/>
      <c r="F73" s="194" t="s">
        <v>7</v>
      </c>
      <c r="G73" s="213"/>
      <c r="H73" s="213"/>
      <c r="I73" s="213"/>
      <c r="J73" s="213"/>
      <c r="K73" s="171"/>
    </row>
    <row r="74" spans="1:11" ht="53.25" customHeight="1" x14ac:dyDescent="0.25">
      <c r="A74" s="192" t="s">
        <v>24</v>
      </c>
      <c r="B74" s="170" t="s">
        <v>641</v>
      </c>
      <c r="C74" s="193"/>
      <c r="D74" s="194">
        <f>SUM(E74:F74)</f>
        <v>2227.1999999999998</v>
      </c>
      <c r="E74" s="236">
        <v>2227.1999999999998</v>
      </c>
      <c r="F74" s="194" t="s">
        <v>7</v>
      </c>
      <c r="G74" s="213"/>
      <c r="H74" s="213"/>
      <c r="I74" s="213"/>
      <c r="J74" s="213"/>
    </row>
    <row r="75" spans="1:11" s="184" customFormat="1" ht="52.5" customHeight="1" x14ac:dyDescent="0.25">
      <c r="A75" s="203" t="s">
        <v>25</v>
      </c>
      <c r="B75" s="223" t="s">
        <v>642</v>
      </c>
      <c r="C75" s="193"/>
      <c r="D75" s="194">
        <f>SUM(E75:F75)</f>
        <v>8000</v>
      </c>
      <c r="E75" s="236">
        <v>8000</v>
      </c>
      <c r="F75" s="194" t="s">
        <v>7</v>
      </c>
      <c r="G75" s="213"/>
      <c r="H75" s="213"/>
      <c r="I75" s="213"/>
      <c r="J75" s="213"/>
      <c r="K75" s="171"/>
    </row>
    <row r="76" spans="1:11" s="184" customFormat="1" ht="25.5" x14ac:dyDescent="0.25">
      <c r="A76" s="221" t="s">
        <v>26</v>
      </c>
      <c r="B76" s="218" t="s">
        <v>691</v>
      </c>
      <c r="C76" s="187">
        <v>7422</v>
      </c>
      <c r="D76" s="191">
        <f>D77+D98+D99</f>
        <v>10850</v>
      </c>
      <c r="E76" s="191">
        <f>SUM(E77,E98,E99)</f>
        <v>10850</v>
      </c>
      <c r="F76" s="207" t="s">
        <v>7</v>
      </c>
      <c r="G76" s="191">
        <f>SUM(G77,G98,G99)</f>
        <v>0</v>
      </c>
      <c r="H76" s="191">
        <f>SUM(H77,H98,H99)</f>
        <v>0</v>
      </c>
      <c r="I76" s="191">
        <f>SUM(I77,I98,I99)</f>
        <v>0</v>
      </c>
      <c r="J76" s="191">
        <f>SUM(J77,J98,J99)</f>
        <v>0</v>
      </c>
      <c r="K76" s="171"/>
    </row>
    <row r="77" spans="1:11" s="184" customFormat="1" ht="78.75" customHeight="1" x14ac:dyDescent="0.25">
      <c r="A77" s="192" t="s">
        <v>27</v>
      </c>
      <c r="B77" s="170" t="s">
        <v>692</v>
      </c>
      <c r="C77" s="218"/>
      <c r="D77" s="207">
        <f>SUM(D78,D79,D80,D81,D82,D83,D84,D88,D89,D90,D91,D92,D93,D94,D95,D96,D97)</f>
        <v>10850</v>
      </c>
      <c r="E77" s="207">
        <f>SUM(E78,E79,E80,E81,E82,E83,E84,E85,E86,E87,E88,E89,E90,E91,K77,E92,E93,E94,E95,E96,E97,)</f>
        <v>10850</v>
      </c>
      <c r="F77" s="207" t="s">
        <v>7</v>
      </c>
      <c r="G77" s="207">
        <f>SUM(G78,G79,G80,G81,G82,G83,G84,G85,G86,G87,G88,G89,G90,G92,G93,G94,G95,G96,G97)</f>
        <v>0</v>
      </c>
      <c r="H77" s="207">
        <f>SUM(H78,H79,H80,H81,H82,H83,H84,H85,H86,H87,H88,H89,H90,H92,H93,H94,H95,H96,H97)</f>
        <v>0</v>
      </c>
      <c r="I77" s="207">
        <f>SUM(I78,I79,I80,I81,I82,I83,I84,I85,I86,I87,I88,I89,I90,I92,I93,I94,I95,I96,I97)</f>
        <v>0</v>
      </c>
      <c r="J77" s="207">
        <f>SUM(J78,J79,J80,J81,J82,J83,J84,J85,J86,J87,J88,J89,J90,J92,J93,J94,J95,J96,J97)</f>
        <v>0</v>
      </c>
      <c r="K77" s="171"/>
    </row>
    <row r="78" spans="1:11" s="184" customFormat="1" ht="59.25" customHeight="1" x14ac:dyDescent="0.25">
      <c r="A78" s="203" t="s">
        <v>643</v>
      </c>
      <c r="B78" s="170" t="s">
        <v>551</v>
      </c>
      <c r="C78" s="193"/>
      <c r="D78" s="194">
        <f t="shared" ref="D78:D83" si="5">E78</f>
        <v>1000</v>
      </c>
      <c r="E78" s="194">
        <v>1000</v>
      </c>
      <c r="F78" s="194" t="s">
        <v>7</v>
      </c>
      <c r="G78" s="194"/>
      <c r="H78" s="194"/>
      <c r="I78" s="194"/>
      <c r="J78" s="194"/>
      <c r="K78" s="171"/>
    </row>
    <row r="79" spans="1:11" s="184" customFormat="1" ht="84" customHeight="1" x14ac:dyDescent="0.25">
      <c r="A79" s="203" t="s">
        <v>644</v>
      </c>
      <c r="B79" s="170" t="s">
        <v>549</v>
      </c>
      <c r="C79" s="193"/>
      <c r="D79" s="194">
        <f t="shared" si="5"/>
        <v>0</v>
      </c>
      <c r="E79" s="194"/>
      <c r="F79" s="194" t="s">
        <v>7</v>
      </c>
      <c r="G79" s="194"/>
      <c r="H79" s="194"/>
      <c r="I79" s="194"/>
      <c r="J79" s="194"/>
      <c r="K79" s="171"/>
    </row>
    <row r="80" spans="1:11" ht="46.5" customHeight="1" x14ac:dyDescent="0.25">
      <c r="A80" s="203" t="s">
        <v>645</v>
      </c>
      <c r="B80" s="170" t="s">
        <v>548</v>
      </c>
      <c r="C80" s="193"/>
      <c r="D80" s="194">
        <f t="shared" si="5"/>
        <v>0</v>
      </c>
      <c r="E80" s="194"/>
      <c r="F80" s="194" t="s">
        <v>7</v>
      </c>
      <c r="G80" s="194"/>
      <c r="H80" s="194"/>
      <c r="I80" s="194"/>
      <c r="J80" s="194"/>
    </row>
    <row r="81" spans="1:10" ht="55.5" customHeight="1" x14ac:dyDescent="0.25">
      <c r="A81" s="203" t="s">
        <v>646</v>
      </c>
      <c r="B81" s="170" t="s">
        <v>547</v>
      </c>
      <c r="C81" s="193"/>
      <c r="D81" s="194">
        <f t="shared" si="5"/>
        <v>50</v>
      </c>
      <c r="E81" s="194">
        <v>50</v>
      </c>
      <c r="F81" s="194" t="s">
        <v>7</v>
      </c>
      <c r="G81" s="194"/>
      <c r="H81" s="194"/>
      <c r="I81" s="194"/>
      <c r="J81" s="194"/>
    </row>
    <row r="82" spans="1:10" ht="42" customHeight="1" x14ac:dyDescent="0.25">
      <c r="A82" s="203" t="s">
        <v>647</v>
      </c>
      <c r="B82" s="170" t="s">
        <v>546</v>
      </c>
      <c r="C82" s="193"/>
      <c r="D82" s="194">
        <f t="shared" si="5"/>
        <v>100</v>
      </c>
      <c r="E82" s="194">
        <v>100</v>
      </c>
      <c r="F82" s="194" t="s">
        <v>7</v>
      </c>
      <c r="G82" s="194"/>
      <c r="H82" s="194"/>
      <c r="I82" s="194"/>
      <c r="J82" s="194"/>
    </row>
    <row r="83" spans="1:10" ht="40.5" customHeight="1" x14ac:dyDescent="0.25">
      <c r="A83" s="203" t="s">
        <v>648</v>
      </c>
      <c r="B83" s="170" t="s">
        <v>550</v>
      </c>
      <c r="C83" s="193"/>
      <c r="D83" s="194">
        <f t="shared" si="5"/>
        <v>0</v>
      </c>
      <c r="E83" s="194"/>
      <c r="F83" s="194" t="s">
        <v>7</v>
      </c>
      <c r="G83" s="194"/>
      <c r="H83" s="194"/>
      <c r="I83" s="194"/>
      <c r="J83" s="194"/>
    </row>
    <row r="84" spans="1:10" ht="34.5" customHeight="1" x14ac:dyDescent="0.25">
      <c r="A84" s="203" t="s">
        <v>649</v>
      </c>
      <c r="B84" s="170" t="s">
        <v>650</v>
      </c>
      <c r="C84" s="193"/>
      <c r="D84" s="194">
        <f>E84</f>
        <v>4500</v>
      </c>
      <c r="E84" s="194">
        <v>4500</v>
      </c>
      <c r="F84" s="194" t="s">
        <v>7</v>
      </c>
      <c r="G84" s="194"/>
      <c r="H84" s="194"/>
      <c r="I84" s="194"/>
      <c r="J84" s="194"/>
    </row>
    <row r="85" spans="1:10" ht="64.5" customHeight="1" x14ac:dyDescent="0.25">
      <c r="A85" s="203" t="s">
        <v>651</v>
      </c>
      <c r="B85" s="170" t="s">
        <v>652</v>
      </c>
      <c r="C85" s="193"/>
      <c r="D85" s="194">
        <f t="shared" ref="D85:D99" si="6">E85</f>
        <v>0</v>
      </c>
      <c r="E85" s="194"/>
      <c r="F85" s="194" t="s">
        <v>7</v>
      </c>
      <c r="G85" s="194"/>
      <c r="H85" s="194"/>
      <c r="I85" s="194"/>
      <c r="J85" s="194"/>
    </row>
    <row r="86" spans="1:10" ht="21.75" customHeight="1" x14ac:dyDescent="0.25">
      <c r="A86" s="203" t="s">
        <v>653</v>
      </c>
      <c r="B86" s="170" t="s">
        <v>654</v>
      </c>
      <c r="C86" s="193"/>
      <c r="D86" s="194">
        <f t="shared" si="6"/>
        <v>0</v>
      </c>
      <c r="E86" s="194"/>
      <c r="F86" s="194" t="s">
        <v>7</v>
      </c>
      <c r="G86" s="194"/>
      <c r="H86" s="194"/>
      <c r="I86" s="194"/>
      <c r="J86" s="194"/>
    </row>
    <row r="87" spans="1:10" ht="54" customHeight="1" x14ac:dyDescent="0.25">
      <c r="A87" s="203" t="s">
        <v>655</v>
      </c>
      <c r="B87" s="170" t="s">
        <v>552</v>
      </c>
      <c r="C87" s="193"/>
      <c r="D87" s="194">
        <f t="shared" si="6"/>
        <v>0</v>
      </c>
      <c r="E87" s="194"/>
      <c r="F87" s="194" t="s">
        <v>7</v>
      </c>
      <c r="G87" s="194"/>
      <c r="H87" s="194"/>
      <c r="I87" s="194"/>
      <c r="J87" s="194"/>
    </row>
    <row r="88" spans="1:10" ht="85.5" customHeight="1" x14ac:dyDescent="0.25">
      <c r="A88" s="203" t="s">
        <v>656</v>
      </c>
      <c r="B88" s="170" t="s">
        <v>657</v>
      </c>
      <c r="C88" s="193"/>
      <c r="D88" s="197">
        <f t="shared" si="6"/>
        <v>0</v>
      </c>
      <c r="E88" s="194"/>
      <c r="F88" s="194" t="s">
        <v>7</v>
      </c>
      <c r="G88" s="194"/>
      <c r="H88" s="194"/>
      <c r="I88" s="194"/>
      <c r="J88" s="194"/>
    </row>
    <row r="89" spans="1:10" ht="56.25" customHeight="1" x14ac:dyDescent="0.25">
      <c r="A89" s="203" t="s">
        <v>658</v>
      </c>
      <c r="B89" s="170" t="s">
        <v>553</v>
      </c>
      <c r="C89" s="193"/>
      <c r="D89" s="197">
        <f t="shared" si="6"/>
        <v>0</v>
      </c>
      <c r="E89" s="194"/>
      <c r="F89" s="194" t="s">
        <v>7</v>
      </c>
      <c r="G89" s="194"/>
      <c r="H89" s="194"/>
      <c r="I89" s="194"/>
      <c r="J89" s="194"/>
    </row>
    <row r="90" spans="1:10" ht="75" customHeight="1" x14ac:dyDescent="0.25">
      <c r="A90" s="203" t="s">
        <v>659</v>
      </c>
      <c r="B90" s="170" t="s">
        <v>660</v>
      </c>
      <c r="C90" s="193"/>
      <c r="D90" s="197">
        <f t="shared" si="6"/>
        <v>3200</v>
      </c>
      <c r="E90" s="234">
        <v>3200</v>
      </c>
      <c r="F90" s="194" t="s">
        <v>7</v>
      </c>
      <c r="G90" s="194"/>
      <c r="H90" s="194"/>
      <c r="I90" s="194"/>
      <c r="J90" s="194"/>
    </row>
    <row r="91" spans="1:10" ht="51.75" customHeight="1" x14ac:dyDescent="0.25">
      <c r="A91" s="203" t="s">
        <v>661</v>
      </c>
      <c r="B91" s="170" t="s">
        <v>662</v>
      </c>
      <c r="C91" s="193"/>
      <c r="D91" s="197">
        <f t="shared" si="6"/>
        <v>2000</v>
      </c>
      <c r="E91" s="234">
        <v>2000</v>
      </c>
      <c r="F91" s="194" t="s">
        <v>7</v>
      </c>
      <c r="G91" s="194"/>
      <c r="H91" s="194"/>
      <c r="I91" s="194"/>
      <c r="J91" s="194"/>
    </row>
    <row r="92" spans="1:10" ht="73.5" customHeight="1" x14ac:dyDescent="0.25">
      <c r="A92" s="203" t="s">
        <v>663</v>
      </c>
      <c r="B92" s="170" t="s">
        <v>554</v>
      </c>
      <c r="C92" s="193"/>
      <c r="D92" s="197">
        <f t="shared" si="6"/>
        <v>0</v>
      </c>
      <c r="E92" s="194"/>
      <c r="F92" s="194" t="s">
        <v>7</v>
      </c>
      <c r="G92" s="194"/>
      <c r="H92" s="194"/>
      <c r="I92" s="194"/>
      <c r="J92" s="194"/>
    </row>
    <row r="93" spans="1:10" ht="59.25" customHeight="1" x14ac:dyDescent="0.25">
      <c r="A93" s="203" t="s">
        <v>664</v>
      </c>
      <c r="B93" s="170" t="s">
        <v>555</v>
      </c>
      <c r="C93" s="193"/>
      <c r="D93" s="197">
        <f t="shared" si="6"/>
        <v>0</v>
      </c>
      <c r="E93" s="194"/>
      <c r="F93" s="194" t="s">
        <v>7</v>
      </c>
      <c r="G93" s="194"/>
      <c r="H93" s="194"/>
      <c r="I93" s="194"/>
      <c r="J93" s="194"/>
    </row>
    <row r="94" spans="1:10" ht="93" customHeight="1" x14ac:dyDescent="0.25">
      <c r="A94" s="203" t="s">
        <v>665</v>
      </c>
      <c r="B94" s="170" t="s">
        <v>666</v>
      </c>
      <c r="C94" s="193"/>
      <c r="D94" s="194">
        <f t="shared" si="6"/>
        <v>0</v>
      </c>
      <c r="E94" s="194"/>
      <c r="F94" s="194" t="s">
        <v>7</v>
      </c>
      <c r="G94" s="194"/>
      <c r="H94" s="194"/>
      <c r="I94" s="194"/>
      <c r="J94" s="194"/>
    </row>
    <row r="95" spans="1:10" ht="32.25" customHeight="1" x14ac:dyDescent="0.25">
      <c r="A95" s="203" t="s">
        <v>667</v>
      </c>
      <c r="B95" s="170" t="s">
        <v>545</v>
      </c>
      <c r="C95" s="193"/>
      <c r="D95" s="194">
        <f t="shared" si="6"/>
        <v>0</v>
      </c>
      <c r="E95" s="194">
        <v>0</v>
      </c>
      <c r="F95" s="194" t="s">
        <v>7</v>
      </c>
      <c r="G95" s="194"/>
      <c r="H95" s="194"/>
      <c r="I95" s="194"/>
      <c r="J95" s="194"/>
    </row>
    <row r="96" spans="1:10" ht="42.75" customHeight="1" x14ac:dyDescent="0.25">
      <c r="A96" s="203" t="s">
        <v>668</v>
      </c>
      <c r="B96" s="170" t="s">
        <v>669</v>
      </c>
      <c r="C96" s="193"/>
      <c r="D96" s="194">
        <f t="shared" si="6"/>
        <v>0</v>
      </c>
      <c r="E96" s="194"/>
      <c r="F96" s="194" t="s">
        <v>7</v>
      </c>
      <c r="G96" s="194"/>
      <c r="H96" s="194"/>
      <c r="I96" s="194"/>
      <c r="J96" s="194"/>
    </row>
    <row r="97" spans="1:11" ht="24" customHeight="1" x14ac:dyDescent="0.25">
      <c r="A97" s="203" t="s">
        <v>670</v>
      </c>
      <c r="B97" s="170" t="s">
        <v>560</v>
      </c>
      <c r="C97" s="193"/>
      <c r="D97" s="194">
        <f t="shared" si="6"/>
        <v>0</v>
      </c>
      <c r="E97" s="194"/>
      <c r="F97" s="194" t="s">
        <v>7</v>
      </c>
      <c r="G97" s="194"/>
      <c r="H97" s="194"/>
      <c r="I97" s="194"/>
      <c r="J97" s="194"/>
    </row>
    <row r="98" spans="1:11" ht="42.75" customHeight="1" x14ac:dyDescent="0.25">
      <c r="A98" s="192" t="s">
        <v>28</v>
      </c>
      <c r="B98" s="170" t="s">
        <v>556</v>
      </c>
      <c r="C98" s="193"/>
      <c r="D98" s="194">
        <f t="shared" si="6"/>
        <v>0</v>
      </c>
      <c r="E98" s="194">
        <v>0</v>
      </c>
      <c r="F98" s="194" t="s">
        <v>7</v>
      </c>
      <c r="G98" s="194"/>
      <c r="H98" s="194"/>
      <c r="I98" s="194"/>
      <c r="J98" s="194"/>
    </row>
    <row r="99" spans="1:11" ht="24.75" customHeight="1" x14ac:dyDescent="0.25">
      <c r="A99" s="192" t="s">
        <v>559</v>
      </c>
      <c r="B99" s="170" t="s">
        <v>671</v>
      </c>
      <c r="C99" s="193"/>
      <c r="D99" s="194">
        <f t="shared" si="6"/>
        <v>0</v>
      </c>
      <c r="E99" s="194"/>
      <c r="F99" s="194" t="s">
        <v>7</v>
      </c>
      <c r="G99" s="194"/>
      <c r="H99" s="194"/>
      <c r="I99" s="194"/>
      <c r="J99" s="194"/>
    </row>
    <row r="100" spans="1:11" ht="30" customHeight="1" x14ac:dyDescent="0.25">
      <c r="A100" s="185" t="s">
        <v>29</v>
      </c>
      <c r="B100" s="224" t="s">
        <v>672</v>
      </c>
      <c r="C100" s="190">
        <v>7431</v>
      </c>
      <c r="D100" s="191">
        <f>SUM(D101:D102)</f>
        <v>50</v>
      </c>
      <c r="E100" s="191">
        <f>SUM(E101:E102)</f>
        <v>50</v>
      </c>
      <c r="F100" s="188" t="s">
        <v>7</v>
      </c>
      <c r="G100" s="191">
        <f>SUM(G101:G102)</f>
        <v>0</v>
      </c>
      <c r="H100" s="191">
        <f>SUM(H101:H102)</f>
        <v>0</v>
      </c>
      <c r="I100" s="191">
        <f>SUM(I101:I102)</f>
        <v>0</v>
      </c>
      <c r="J100" s="191">
        <f>SUM(J101:J102)</f>
        <v>0</v>
      </c>
    </row>
    <row r="101" spans="1:11" ht="45.75" customHeight="1" x14ac:dyDescent="0.25">
      <c r="A101" s="192" t="s">
        <v>30</v>
      </c>
      <c r="B101" s="210" t="s">
        <v>673</v>
      </c>
      <c r="C101" s="216"/>
      <c r="D101" s="194">
        <f>SUM(E101:F101)</f>
        <v>50</v>
      </c>
      <c r="E101" s="194">
        <v>50</v>
      </c>
      <c r="F101" s="194" t="s">
        <v>7</v>
      </c>
      <c r="G101" s="194"/>
      <c r="H101" s="194"/>
      <c r="I101" s="194"/>
      <c r="J101" s="194"/>
    </row>
    <row r="102" spans="1:11" ht="43.5" customHeight="1" x14ac:dyDescent="0.25">
      <c r="A102" s="192" t="s">
        <v>31</v>
      </c>
      <c r="B102" s="210" t="s">
        <v>674</v>
      </c>
      <c r="C102" s="216"/>
      <c r="D102" s="194">
        <f>SUM(E102:F102)</f>
        <v>0</v>
      </c>
      <c r="E102" s="194">
        <v>0</v>
      </c>
      <c r="F102" s="194" t="s">
        <v>7</v>
      </c>
      <c r="G102" s="213"/>
      <c r="H102" s="213"/>
      <c r="I102" s="213"/>
      <c r="J102" s="213"/>
    </row>
    <row r="103" spans="1:11" s="184" customFormat="1" ht="38.25" x14ac:dyDescent="0.25">
      <c r="A103" s="221" t="s">
        <v>32</v>
      </c>
      <c r="B103" s="189" t="s">
        <v>675</v>
      </c>
      <c r="C103" s="190">
        <v>7441</v>
      </c>
      <c r="D103" s="191">
        <f>SUM(D104:D105)</f>
        <v>0</v>
      </c>
      <c r="E103" s="191">
        <f>SUM(E104:E105)</f>
        <v>0</v>
      </c>
      <c r="F103" s="188" t="s">
        <v>7</v>
      </c>
      <c r="G103" s="191">
        <f>SUM(G104:G105)</f>
        <v>0</v>
      </c>
      <c r="H103" s="191">
        <f>SUM(H104:H105)</f>
        <v>0</v>
      </c>
      <c r="I103" s="191">
        <f>SUM(I104:I105)</f>
        <v>0</v>
      </c>
      <c r="J103" s="191">
        <f>SUM(J104:J105)</f>
        <v>0</v>
      </c>
      <c r="K103" s="171"/>
    </row>
    <row r="104" spans="1:11" ht="98.25" customHeight="1" x14ac:dyDescent="0.25">
      <c r="A104" s="225" t="s">
        <v>33</v>
      </c>
      <c r="B104" s="170" t="s">
        <v>676</v>
      </c>
      <c r="C104" s="216"/>
      <c r="D104" s="194">
        <f>SUM(E104:F104)</f>
        <v>0</v>
      </c>
      <c r="E104" s="197"/>
      <c r="F104" s="194" t="s">
        <v>7</v>
      </c>
      <c r="G104" s="197"/>
      <c r="H104" s="197"/>
      <c r="I104" s="197"/>
      <c r="J104" s="197"/>
    </row>
    <row r="105" spans="1:11" s="184" customFormat="1" ht="99" customHeight="1" x14ac:dyDescent="0.25">
      <c r="A105" s="203" t="s">
        <v>34</v>
      </c>
      <c r="B105" s="170" t="s">
        <v>677</v>
      </c>
      <c r="C105" s="226"/>
      <c r="D105" s="194">
        <f>SUM(E105:F105)</f>
        <v>0</v>
      </c>
      <c r="E105" s="197"/>
      <c r="F105" s="194" t="s">
        <v>7</v>
      </c>
      <c r="G105" s="227"/>
      <c r="H105" s="227"/>
      <c r="I105" s="227"/>
      <c r="J105" s="227"/>
      <c r="K105" s="171"/>
    </row>
    <row r="106" spans="1:11" s="184" customFormat="1" ht="48" customHeight="1" x14ac:dyDescent="0.25">
      <c r="A106" s="185" t="s">
        <v>35</v>
      </c>
      <c r="B106" s="189" t="s">
        <v>678</v>
      </c>
      <c r="C106" s="190">
        <v>7442</v>
      </c>
      <c r="D106" s="191">
        <f>SUM(D107:D108)</f>
        <v>0</v>
      </c>
      <c r="E106" s="188" t="s">
        <v>7</v>
      </c>
      <c r="F106" s="191">
        <f>SUM(F107:F108)</f>
        <v>0</v>
      </c>
      <c r="G106" s="188"/>
      <c r="H106" s="188"/>
      <c r="I106" s="188"/>
      <c r="J106" s="188"/>
      <c r="K106" s="171"/>
    </row>
    <row r="107" spans="1:11" s="184" customFormat="1" ht="88.5" customHeight="1" x14ac:dyDescent="0.25">
      <c r="A107" s="192" t="s">
        <v>36</v>
      </c>
      <c r="B107" s="228" t="s">
        <v>679</v>
      </c>
      <c r="C107" s="216"/>
      <c r="D107" s="194">
        <f>SUM(E107:F107)</f>
        <v>0</v>
      </c>
      <c r="E107" s="194" t="s">
        <v>7</v>
      </c>
      <c r="F107" s="194">
        <v>0</v>
      </c>
      <c r="G107" s="194"/>
      <c r="H107" s="194"/>
      <c r="I107" s="194"/>
      <c r="J107" s="194"/>
      <c r="K107" s="171"/>
    </row>
    <row r="108" spans="1:11" s="184" customFormat="1" ht="95.25" customHeight="1" x14ac:dyDescent="0.25">
      <c r="A108" s="192" t="s">
        <v>37</v>
      </c>
      <c r="B108" s="210" t="s">
        <v>680</v>
      </c>
      <c r="C108" s="216"/>
      <c r="D108" s="194">
        <f>SUM(E108:F108)</f>
        <v>0</v>
      </c>
      <c r="E108" s="194" t="s">
        <v>7</v>
      </c>
      <c r="F108" s="194">
        <v>0</v>
      </c>
      <c r="G108" s="194"/>
      <c r="H108" s="194"/>
      <c r="I108" s="194"/>
      <c r="J108" s="194"/>
      <c r="K108" s="171"/>
    </row>
    <row r="109" spans="1:11" s="184" customFormat="1" ht="26.25" customHeight="1" x14ac:dyDescent="0.25">
      <c r="A109" s="229" t="s">
        <v>38</v>
      </c>
      <c r="B109" s="189" t="s">
        <v>681</v>
      </c>
      <c r="C109" s="190">
        <v>7452</v>
      </c>
      <c r="D109" s="191">
        <f t="shared" ref="D109:J109" si="7">SUM(D110:D112)</f>
        <v>541.20000000000005</v>
      </c>
      <c r="E109" s="191">
        <f t="shared" si="7"/>
        <v>541.20000000000005</v>
      </c>
      <c r="F109" s="191">
        <f t="shared" si="7"/>
        <v>0</v>
      </c>
      <c r="G109" s="191">
        <f t="shared" si="7"/>
        <v>0</v>
      </c>
      <c r="H109" s="191">
        <f t="shared" si="7"/>
        <v>0</v>
      </c>
      <c r="I109" s="191">
        <f t="shared" si="7"/>
        <v>0</v>
      </c>
      <c r="J109" s="191">
        <f t="shared" si="7"/>
        <v>0</v>
      </c>
      <c r="K109" s="171"/>
    </row>
    <row r="110" spans="1:11" ht="51.75" customHeight="1" x14ac:dyDescent="0.25">
      <c r="A110" s="192" t="s">
        <v>39</v>
      </c>
      <c r="B110" s="230" t="s">
        <v>682</v>
      </c>
      <c r="C110" s="216"/>
      <c r="D110" s="194">
        <f>SUM(E110:F110)</f>
        <v>0</v>
      </c>
      <c r="E110" s="194" t="s">
        <v>7</v>
      </c>
      <c r="F110" s="194">
        <v>0</v>
      </c>
      <c r="G110" s="194"/>
      <c r="H110" s="194"/>
      <c r="I110" s="194"/>
      <c r="J110" s="194"/>
    </row>
    <row r="111" spans="1:11" s="184" customFormat="1" ht="32.25" customHeight="1" x14ac:dyDescent="0.25">
      <c r="A111" s="192" t="s">
        <v>40</v>
      </c>
      <c r="B111" s="230" t="s">
        <v>683</v>
      </c>
      <c r="C111" s="216"/>
      <c r="D111" s="194">
        <f>SUM(E111:F111)</f>
        <v>0</v>
      </c>
      <c r="E111" s="194" t="s">
        <v>7</v>
      </c>
      <c r="F111" s="194"/>
      <c r="G111" s="194"/>
      <c r="H111" s="194"/>
      <c r="I111" s="194"/>
      <c r="J111" s="194"/>
      <c r="K111" s="171"/>
    </row>
    <row r="112" spans="1:11" s="184" customFormat="1" ht="25.5" x14ac:dyDescent="0.25">
      <c r="A112" s="192" t="s">
        <v>41</v>
      </c>
      <c r="B112" s="230" t="s">
        <v>684</v>
      </c>
      <c r="C112" s="216"/>
      <c r="D112" s="194">
        <f>SUM(E112:F112)</f>
        <v>541.20000000000005</v>
      </c>
      <c r="E112" s="231">
        <v>541.20000000000005</v>
      </c>
      <c r="F112" s="194">
        <v>0</v>
      </c>
      <c r="G112" s="194"/>
      <c r="H112" s="194"/>
      <c r="I112" s="194"/>
      <c r="J112" s="194"/>
      <c r="K112" s="171"/>
    </row>
    <row r="113" spans="1:10" ht="62.25" customHeight="1" x14ac:dyDescent="0.25">
      <c r="B113" s="176"/>
      <c r="D113" s="176"/>
      <c r="G113" s="176"/>
      <c r="H113" s="176"/>
      <c r="I113" s="176"/>
      <c r="J113" s="176"/>
    </row>
    <row r="114" spans="1:10" ht="50.25" customHeight="1" x14ac:dyDescent="0.25">
      <c r="A114" s="171"/>
      <c r="B114" s="171"/>
      <c r="C114" s="171"/>
      <c r="E114" s="171"/>
      <c r="F114" s="171"/>
    </row>
    <row r="115" spans="1:10" ht="47.25" customHeight="1" x14ac:dyDescent="0.25">
      <c r="A115" s="171"/>
      <c r="B115" s="171"/>
      <c r="C115" s="171"/>
      <c r="E115" s="171"/>
      <c r="F115" s="171"/>
    </row>
    <row r="116" spans="1:10" x14ac:dyDescent="0.25">
      <c r="B116" s="176"/>
      <c r="D116" s="176"/>
      <c r="G116" s="176"/>
    </row>
    <row r="117" spans="1:10" x14ac:dyDescent="0.25">
      <c r="B117" s="176"/>
      <c r="D117" s="176"/>
      <c r="G117" s="176"/>
    </row>
    <row r="118" spans="1:10" x14ac:dyDescent="0.25">
      <c r="B118" s="176"/>
      <c r="D118" s="176"/>
      <c r="G118" s="176"/>
    </row>
    <row r="119" spans="1:10" x14ac:dyDescent="0.25">
      <c r="B119" s="176"/>
      <c r="D119" s="176"/>
      <c r="G119" s="176"/>
    </row>
    <row r="120" spans="1:10" x14ac:dyDescent="0.25">
      <c r="B120" s="176"/>
      <c r="D120" s="176"/>
      <c r="G120" s="176"/>
    </row>
    <row r="121" spans="1:10" x14ac:dyDescent="0.25">
      <c r="B121" s="176"/>
      <c r="D121" s="176"/>
      <c r="G121" s="176"/>
    </row>
    <row r="122" spans="1:10" x14ac:dyDescent="0.25">
      <c r="B122" s="176"/>
      <c r="D122" s="176"/>
      <c r="G122" s="176"/>
    </row>
    <row r="123" spans="1:10" x14ac:dyDescent="0.25">
      <c r="B123" s="176"/>
      <c r="D123" s="176"/>
      <c r="G123" s="176"/>
    </row>
    <row r="124" spans="1:10" x14ac:dyDescent="0.25">
      <c r="B124" s="176"/>
      <c r="D124" s="176"/>
      <c r="G124" s="176"/>
    </row>
    <row r="125" spans="1:10" x14ac:dyDescent="0.25">
      <c r="B125" s="176"/>
      <c r="D125" s="176"/>
      <c r="G125" s="176"/>
    </row>
    <row r="126" spans="1:10" x14ac:dyDescent="0.25">
      <c r="B126" s="176"/>
      <c r="D126" s="176"/>
      <c r="G126" s="176"/>
    </row>
    <row r="127" spans="1:10" x14ac:dyDescent="0.25">
      <c r="B127" s="176"/>
      <c r="D127" s="176"/>
      <c r="G127" s="176"/>
    </row>
    <row r="128" spans="1:10" x14ac:dyDescent="0.25">
      <c r="B128" s="176"/>
      <c r="D128" s="176"/>
      <c r="G128" s="176"/>
    </row>
    <row r="129" spans="2:7" x14ac:dyDescent="0.25">
      <c r="B129" s="176"/>
      <c r="D129" s="176"/>
      <c r="G129" s="176"/>
    </row>
    <row r="130" spans="2:7" x14ac:dyDescent="0.25">
      <c r="B130" s="176"/>
      <c r="D130" s="176"/>
      <c r="G130" s="176"/>
    </row>
    <row r="131" spans="2:7" x14ac:dyDescent="0.25">
      <c r="B131" s="176"/>
      <c r="D131" s="176"/>
      <c r="G131" s="176"/>
    </row>
    <row r="132" spans="2:7" x14ac:dyDescent="0.25">
      <c r="B132" s="176"/>
      <c r="D132" s="176"/>
      <c r="G132" s="176"/>
    </row>
    <row r="133" spans="2:7" x14ac:dyDescent="0.25">
      <c r="B133" s="176"/>
      <c r="D133" s="176"/>
      <c r="G133" s="176"/>
    </row>
    <row r="134" spans="2:7" x14ac:dyDescent="0.25">
      <c r="B134" s="176"/>
      <c r="D134" s="176"/>
      <c r="G134" s="176"/>
    </row>
    <row r="135" spans="2:7" x14ac:dyDescent="0.25">
      <c r="B135" s="176"/>
      <c r="D135" s="176"/>
      <c r="G135" s="176"/>
    </row>
    <row r="136" spans="2:7" x14ac:dyDescent="0.25">
      <c r="B136" s="176"/>
      <c r="D136" s="176"/>
      <c r="G136" s="176"/>
    </row>
    <row r="137" spans="2:7" x14ac:dyDescent="0.25">
      <c r="B137" s="176"/>
      <c r="D137" s="176"/>
      <c r="G137" s="176"/>
    </row>
    <row r="138" spans="2:7" x14ac:dyDescent="0.25">
      <c r="B138" s="176"/>
      <c r="D138" s="176"/>
      <c r="G138" s="176"/>
    </row>
    <row r="139" spans="2:7" x14ac:dyDescent="0.25">
      <c r="B139" s="176"/>
      <c r="D139" s="176"/>
      <c r="G139" s="176"/>
    </row>
    <row r="140" spans="2:7" x14ac:dyDescent="0.25">
      <c r="B140" s="176"/>
      <c r="D140" s="176"/>
      <c r="G140" s="176"/>
    </row>
    <row r="141" spans="2:7" x14ac:dyDescent="0.25">
      <c r="B141" s="176"/>
      <c r="D141" s="176"/>
      <c r="G141" s="176"/>
    </row>
    <row r="142" spans="2:7" x14ac:dyDescent="0.25">
      <c r="B142" s="176"/>
      <c r="D142" s="176"/>
      <c r="G142" s="176"/>
    </row>
    <row r="143" spans="2:7" x14ac:dyDescent="0.25">
      <c r="B143" s="176"/>
      <c r="D143" s="176"/>
      <c r="G143" s="176"/>
    </row>
    <row r="144" spans="2:7" x14ac:dyDescent="0.25">
      <c r="B144" s="176"/>
      <c r="D144" s="176"/>
      <c r="G144" s="176"/>
    </row>
    <row r="145" spans="2:7" x14ac:dyDescent="0.25">
      <c r="B145" s="176"/>
      <c r="D145" s="176"/>
      <c r="G145" s="176"/>
    </row>
    <row r="146" spans="2:7" x14ac:dyDescent="0.25">
      <c r="B146" s="176"/>
      <c r="D146" s="176"/>
      <c r="G146" s="176"/>
    </row>
    <row r="147" spans="2:7" x14ac:dyDescent="0.25">
      <c r="B147" s="176"/>
      <c r="D147" s="176"/>
      <c r="G147" s="176"/>
    </row>
  </sheetData>
  <protectedRanges>
    <protectedRange sqref="E45 G45:J45" name="Range7_1"/>
    <protectedRange sqref="E101:E102 E104:E105 F107:F108 G101:J102 F110:F111 E112:J112 K113 K102:K103 K105:K106 G111:J111 K99:K100 G104:J105" name="Range4_1"/>
    <protectedRange sqref="E35:E36 E39:E42 F47 G53:J53 E49 F51 G39:J42 E53 G35:J36 K26:K34 K36:K37 K40:K43 K54 G49:J49" name="Range2_1"/>
    <protectedRange sqref="E9:E11 E13 K17:K23 G9:J11 K10:K12 G13:J13" name="Range1_1"/>
    <protectedRange sqref="G68:J71 E55:E58 G66:J66 F64 E66 E68:E71 E73:E75 K56:K58 G73:J75 K74:K76 K67 K69:K72 F60:F61 G55:J58" name="Range3_1"/>
    <protectedRange sqref="K24:K25" name="Range6"/>
    <protectedRange sqref="E17" name="Range1_1_1"/>
    <protectedRange sqref="E16 E18:E33" name="Range3_1_1"/>
    <protectedRange sqref="E78:E83 G78:J83 G85:J99 E85:E99" name="Range3_2"/>
    <protectedRange sqref="F1" name="Range8_1_1"/>
  </protectedRanges>
  <mergeCells count="10">
    <mergeCell ref="E1:F1"/>
    <mergeCell ref="I1:J1"/>
    <mergeCell ref="A2:A4"/>
    <mergeCell ref="B2:B4"/>
    <mergeCell ref="C2:C4"/>
    <mergeCell ref="D2:F2"/>
    <mergeCell ref="G2:J2"/>
    <mergeCell ref="D3:D4"/>
    <mergeCell ref="E3:F3"/>
    <mergeCell ref="G3:J3"/>
  </mergeCells>
  <pageMargins left="0.25" right="0.25" top="0.75" bottom="0.75" header="0.3" footer="0.3"/>
  <pageSetup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5"/>
  <sheetViews>
    <sheetView workbookViewId="0">
      <selection activeCell="G1" sqref="G1:H1"/>
    </sheetView>
  </sheetViews>
  <sheetFormatPr defaultRowHeight="15" x14ac:dyDescent="0.2"/>
  <cols>
    <col min="1" max="1" width="5.140625" style="61" customWidth="1"/>
    <col min="2" max="2" width="5" style="66" customWidth="1"/>
    <col min="3" max="3" width="5.28515625" style="67" customWidth="1"/>
    <col min="4" max="4" width="4.5703125" style="68" customWidth="1"/>
    <col min="5" max="5" width="40.85546875" style="62" customWidth="1"/>
    <col min="6" max="6" width="15" style="14" customWidth="1"/>
    <col min="7" max="7" width="17.7109375" style="14" customWidth="1"/>
    <col min="8" max="8" width="22.140625" style="14" customWidth="1"/>
    <col min="9" max="16384" width="9.140625" style="14"/>
  </cols>
  <sheetData>
    <row r="1" spans="1:9" ht="93" customHeight="1" x14ac:dyDescent="0.2">
      <c r="G1" s="247" t="s">
        <v>698</v>
      </c>
      <c r="H1" s="248"/>
    </row>
    <row r="2" spans="1:9" s="1" customFormat="1" ht="21.75" customHeight="1" thickBot="1" x14ac:dyDescent="0.35">
      <c r="A2" s="13"/>
      <c r="B2" s="74"/>
      <c r="C2" s="74"/>
      <c r="D2" s="74"/>
      <c r="E2" s="74"/>
      <c r="F2" s="74"/>
      <c r="G2" s="10" t="s">
        <v>237</v>
      </c>
      <c r="H2" s="71"/>
      <c r="I2" s="73"/>
    </row>
    <row r="3" spans="1:9" s="16" customFormat="1" ht="26.25" customHeight="1" x14ac:dyDescent="0.25">
      <c r="A3" s="266"/>
      <c r="B3" s="268"/>
      <c r="C3" s="270"/>
      <c r="D3" s="270"/>
      <c r="E3" s="272"/>
      <c r="F3" s="15" t="s">
        <v>46</v>
      </c>
      <c r="G3" s="69" t="s">
        <v>47</v>
      </c>
      <c r="H3" s="70"/>
    </row>
    <row r="4" spans="1:9" s="20" customFormat="1" ht="33.75" customHeight="1" thickBot="1" x14ac:dyDescent="0.25">
      <c r="A4" s="267"/>
      <c r="B4" s="269"/>
      <c r="C4" s="271"/>
      <c r="D4" s="271"/>
      <c r="E4" s="273"/>
      <c r="F4" s="17" t="s">
        <v>48</v>
      </c>
      <c r="G4" s="18" t="s">
        <v>49</v>
      </c>
      <c r="H4" s="19" t="s">
        <v>50</v>
      </c>
    </row>
    <row r="5" spans="1:9" s="28" customFormat="1" ht="15.75" thickBot="1" x14ac:dyDescent="0.25">
      <c r="A5" s="21">
        <v>1</v>
      </c>
      <c r="B5" s="22">
        <v>2</v>
      </c>
      <c r="C5" s="22">
        <v>3</v>
      </c>
      <c r="D5" s="23">
        <v>4</v>
      </c>
      <c r="E5" s="24">
        <v>5</v>
      </c>
      <c r="F5" s="25">
        <v>6</v>
      </c>
      <c r="G5" s="26">
        <v>7</v>
      </c>
      <c r="H5" s="27">
        <v>8</v>
      </c>
    </row>
    <row r="6" spans="1:9" s="30" customFormat="1" ht="72" thickBot="1" x14ac:dyDescent="0.3">
      <c r="A6" s="29">
        <v>2000</v>
      </c>
      <c r="B6" s="154" t="s">
        <v>51</v>
      </c>
      <c r="C6" s="155" t="s">
        <v>7</v>
      </c>
      <c r="D6" s="156" t="s">
        <v>7</v>
      </c>
      <c r="E6" s="153" t="s">
        <v>537</v>
      </c>
      <c r="F6" s="239">
        <f>SUM(F7,F42,F59,F85,F138,F158,F178,F207,F237,F268,F300)</f>
        <v>1322100</v>
      </c>
      <c r="G6" s="239">
        <f>SUM(G7,G42,G59,G85,G138,G158,G178,G207,G237,G268,G300)</f>
        <v>922100</v>
      </c>
      <c r="H6" s="157">
        <f>SUM(H7,H42,H59,H85,H138,H158,H178,H207,H237,H268,H300)</f>
        <v>400000</v>
      </c>
    </row>
    <row r="7" spans="1:9" s="36" customFormat="1" ht="64.5" customHeight="1" x14ac:dyDescent="0.25">
      <c r="A7" s="31">
        <v>2100</v>
      </c>
      <c r="B7" s="149" t="s">
        <v>52</v>
      </c>
      <c r="C7" s="150" t="s">
        <v>53</v>
      </c>
      <c r="D7" s="151" t="s">
        <v>53</v>
      </c>
      <c r="E7" s="143" t="s">
        <v>533</v>
      </c>
      <c r="F7" s="152">
        <f>SUM(F9,F14,F18,F23,F26,F29,F32,F35)</f>
        <v>382577.2</v>
      </c>
      <c r="G7" s="152">
        <f>SUM(G9,G14,G18,G23,G26,G29,G32,G35)</f>
        <v>377577.2</v>
      </c>
      <c r="H7" s="152">
        <f>SUM(H9,H14,H18,H23,H26,H29,H32,H35)</f>
        <v>5000</v>
      </c>
    </row>
    <row r="8" spans="1:9" ht="18" customHeight="1" x14ac:dyDescent="0.2">
      <c r="A8" s="31"/>
      <c r="B8" s="32"/>
      <c r="C8" s="33"/>
      <c r="D8" s="34"/>
      <c r="E8" s="37" t="s">
        <v>2</v>
      </c>
      <c r="F8" s="35"/>
      <c r="G8" s="38"/>
      <c r="H8" s="39"/>
    </row>
    <row r="9" spans="1:9" s="44" customFormat="1" ht="51.75" customHeight="1" x14ac:dyDescent="0.2">
      <c r="A9" s="40">
        <v>2110</v>
      </c>
      <c r="B9" s="32" t="s">
        <v>52</v>
      </c>
      <c r="C9" s="41" t="s">
        <v>54</v>
      </c>
      <c r="D9" s="42" t="s">
        <v>53</v>
      </c>
      <c r="E9" s="37" t="s">
        <v>55</v>
      </c>
      <c r="F9" s="43">
        <f>SUM(F11:F13)</f>
        <v>250000</v>
      </c>
      <c r="G9" s="43">
        <f>SUM(G11:G13)</f>
        <v>248000</v>
      </c>
      <c r="H9" s="43">
        <f>SUM(H11:H13)</f>
        <v>2000</v>
      </c>
    </row>
    <row r="10" spans="1:9" s="44" customFormat="1" ht="12" customHeight="1" x14ac:dyDescent="0.2">
      <c r="A10" s="40"/>
      <c r="B10" s="32"/>
      <c r="C10" s="41"/>
      <c r="D10" s="42"/>
      <c r="E10" s="37" t="s">
        <v>56</v>
      </c>
      <c r="F10" s="43"/>
      <c r="G10" s="45"/>
      <c r="H10" s="46"/>
    </row>
    <row r="11" spans="1:9" ht="27" customHeight="1" thickBot="1" x14ac:dyDescent="0.25">
      <c r="A11" s="40">
        <v>2111</v>
      </c>
      <c r="B11" s="32" t="s">
        <v>52</v>
      </c>
      <c r="C11" s="41" t="s">
        <v>54</v>
      </c>
      <c r="D11" s="42" t="s">
        <v>54</v>
      </c>
      <c r="E11" s="37" t="s">
        <v>57</v>
      </c>
      <c r="F11" s="47">
        <f>SUM(G11:H11)</f>
        <v>250000</v>
      </c>
      <c r="G11" s="48">
        <v>248000</v>
      </c>
      <c r="H11" s="49">
        <v>2000</v>
      </c>
    </row>
    <row r="12" spans="1:9" ht="23.25" customHeight="1" thickBot="1" x14ac:dyDescent="0.25">
      <c r="A12" s="40">
        <v>2112</v>
      </c>
      <c r="B12" s="32" t="s">
        <v>52</v>
      </c>
      <c r="C12" s="41" t="s">
        <v>54</v>
      </c>
      <c r="D12" s="42" t="s">
        <v>58</v>
      </c>
      <c r="E12" s="37" t="s">
        <v>59</v>
      </c>
      <c r="F12" s="47">
        <f>SUM(G12:H12)</f>
        <v>0</v>
      </c>
      <c r="G12" s="48"/>
      <c r="H12" s="49"/>
    </row>
    <row r="13" spans="1:9" ht="18.75" customHeight="1" thickBot="1" x14ac:dyDescent="0.25">
      <c r="A13" s="40">
        <v>2113</v>
      </c>
      <c r="B13" s="32" t="s">
        <v>52</v>
      </c>
      <c r="C13" s="41" t="s">
        <v>54</v>
      </c>
      <c r="D13" s="42" t="s">
        <v>60</v>
      </c>
      <c r="E13" s="37" t="s">
        <v>61</v>
      </c>
      <c r="F13" s="47">
        <f>SUM(G13:H13)</f>
        <v>0</v>
      </c>
      <c r="G13" s="48"/>
      <c r="H13" s="49"/>
    </row>
    <row r="14" spans="1:9" ht="18.75" customHeight="1" x14ac:dyDescent="0.2">
      <c r="A14" s="40">
        <v>2120</v>
      </c>
      <c r="B14" s="32" t="s">
        <v>52</v>
      </c>
      <c r="C14" s="41" t="s">
        <v>58</v>
      </c>
      <c r="D14" s="42" t="s">
        <v>53</v>
      </c>
      <c r="E14" s="37" t="s">
        <v>62</v>
      </c>
      <c r="F14" s="43">
        <f>SUM(F16:F17)</f>
        <v>0</v>
      </c>
      <c r="G14" s="43">
        <f>SUM(G16:G17)</f>
        <v>0</v>
      </c>
      <c r="H14" s="43">
        <f>SUM(H16:H17)</f>
        <v>0</v>
      </c>
    </row>
    <row r="15" spans="1:9" s="44" customFormat="1" ht="12" customHeight="1" x14ac:dyDescent="0.2">
      <c r="A15" s="40"/>
      <c r="B15" s="32"/>
      <c r="C15" s="41"/>
      <c r="D15" s="42"/>
      <c r="E15" s="37" t="s">
        <v>56</v>
      </c>
      <c r="F15" s="43"/>
      <c r="G15" s="45"/>
      <c r="H15" s="46"/>
    </row>
    <row r="16" spans="1:9" ht="16.5" customHeight="1" thickBot="1" x14ac:dyDescent="0.25">
      <c r="A16" s="40">
        <v>2121</v>
      </c>
      <c r="B16" s="32" t="s">
        <v>52</v>
      </c>
      <c r="C16" s="41" t="s">
        <v>58</v>
      </c>
      <c r="D16" s="42" t="s">
        <v>54</v>
      </c>
      <c r="E16" s="37" t="s">
        <v>63</v>
      </c>
      <c r="F16" s="47">
        <f>SUM(G16:H16)</f>
        <v>0</v>
      </c>
      <c r="G16" s="48"/>
      <c r="H16" s="49"/>
    </row>
    <row r="17" spans="1:8" ht="24.75" customHeight="1" thickBot="1" x14ac:dyDescent="0.25">
      <c r="A17" s="40">
        <v>2122</v>
      </c>
      <c r="B17" s="32" t="s">
        <v>52</v>
      </c>
      <c r="C17" s="41" t="s">
        <v>58</v>
      </c>
      <c r="D17" s="42" t="s">
        <v>58</v>
      </c>
      <c r="E17" s="37" t="s">
        <v>64</v>
      </c>
      <c r="F17" s="47">
        <f>SUM(G17:H17)</f>
        <v>0</v>
      </c>
      <c r="G17" s="48"/>
      <c r="H17" s="49"/>
    </row>
    <row r="18" spans="1:8" ht="18" customHeight="1" x14ac:dyDescent="0.2">
      <c r="A18" s="40">
        <v>2130</v>
      </c>
      <c r="B18" s="32" t="s">
        <v>52</v>
      </c>
      <c r="C18" s="41" t="s">
        <v>60</v>
      </c>
      <c r="D18" s="42" t="s">
        <v>53</v>
      </c>
      <c r="E18" s="37" t="s">
        <v>65</v>
      </c>
      <c r="F18" s="43">
        <f>SUM(F20:F22)</f>
        <v>75427.199999999997</v>
      </c>
      <c r="G18" s="43">
        <f>SUM(G20:G22)</f>
        <v>75427.199999999997</v>
      </c>
      <c r="H18" s="43">
        <f>SUM(H20:H22)</f>
        <v>0</v>
      </c>
    </row>
    <row r="19" spans="1:8" s="44" customFormat="1" ht="10.5" customHeight="1" x14ac:dyDescent="0.2">
      <c r="A19" s="40"/>
      <c r="B19" s="32"/>
      <c r="C19" s="41"/>
      <c r="D19" s="42"/>
      <c r="E19" s="37" t="s">
        <v>56</v>
      </c>
      <c r="F19" s="43"/>
      <c r="G19" s="45"/>
      <c r="H19" s="46"/>
    </row>
    <row r="20" spans="1:8" ht="31.5" customHeight="1" thickBot="1" x14ac:dyDescent="0.25">
      <c r="A20" s="40">
        <v>2131</v>
      </c>
      <c r="B20" s="32" t="s">
        <v>52</v>
      </c>
      <c r="C20" s="41" t="s">
        <v>60</v>
      </c>
      <c r="D20" s="42" t="s">
        <v>54</v>
      </c>
      <c r="E20" s="37" t="s">
        <v>66</v>
      </c>
      <c r="F20" s="47">
        <f>SUM(G20:H20)</f>
        <v>67500</v>
      </c>
      <c r="G20" s="48">
        <v>67500</v>
      </c>
      <c r="H20" s="49"/>
    </row>
    <row r="21" spans="1:8" ht="25.5" customHeight="1" thickBot="1" x14ac:dyDescent="0.25">
      <c r="A21" s="40">
        <v>2132</v>
      </c>
      <c r="B21" s="32" t="s">
        <v>52</v>
      </c>
      <c r="C21" s="41">
        <v>3</v>
      </c>
      <c r="D21" s="42">
        <v>2</v>
      </c>
      <c r="E21" s="37" t="s">
        <v>67</v>
      </c>
      <c r="F21" s="47">
        <f>SUM(G21:H21)</f>
        <v>0</v>
      </c>
      <c r="G21" s="48"/>
      <c r="H21" s="49"/>
    </row>
    <row r="22" spans="1:8" ht="20.25" customHeight="1" thickBot="1" x14ac:dyDescent="0.25">
      <c r="A22" s="40">
        <v>2133</v>
      </c>
      <c r="B22" s="32" t="s">
        <v>52</v>
      </c>
      <c r="C22" s="41">
        <v>3</v>
      </c>
      <c r="D22" s="42">
        <v>3</v>
      </c>
      <c r="E22" s="37" t="s">
        <v>68</v>
      </c>
      <c r="F22" s="47">
        <f>SUM(G22:H22)</f>
        <v>7927.2</v>
      </c>
      <c r="G22" s="48">
        <v>7927.2</v>
      </c>
      <c r="H22" s="49"/>
    </row>
    <row r="23" spans="1:8" ht="12.75" customHeight="1" x14ac:dyDescent="0.2">
      <c r="A23" s="40">
        <v>2140</v>
      </c>
      <c r="B23" s="32" t="s">
        <v>52</v>
      </c>
      <c r="C23" s="41">
        <v>4</v>
      </c>
      <c r="D23" s="42">
        <v>0</v>
      </c>
      <c r="E23" s="37" t="s">
        <v>69</v>
      </c>
      <c r="F23" s="43">
        <f>SUM(F25)</f>
        <v>0</v>
      </c>
      <c r="G23" s="43">
        <f>SUM(G25)</f>
        <v>0</v>
      </c>
      <c r="H23" s="43">
        <f>SUM(H25)</f>
        <v>0</v>
      </c>
    </row>
    <row r="24" spans="1:8" s="44" customFormat="1" ht="10.5" customHeight="1" x14ac:dyDescent="0.2">
      <c r="A24" s="40"/>
      <c r="B24" s="32"/>
      <c r="C24" s="41"/>
      <c r="D24" s="42"/>
      <c r="E24" s="37" t="s">
        <v>56</v>
      </c>
      <c r="F24" s="50"/>
      <c r="G24" s="50"/>
      <c r="H24" s="50"/>
    </row>
    <row r="25" spans="1:8" ht="17.25" customHeight="1" thickBot="1" x14ac:dyDescent="0.25">
      <c r="A25" s="40">
        <v>2141</v>
      </c>
      <c r="B25" s="32" t="s">
        <v>52</v>
      </c>
      <c r="C25" s="41">
        <v>4</v>
      </c>
      <c r="D25" s="42">
        <v>1</v>
      </c>
      <c r="E25" s="37" t="s">
        <v>70</v>
      </c>
      <c r="F25" s="47">
        <f>SUM(G25:H25)</f>
        <v>0</v>
      </c>
      <c r="G25" s="48"/>
      <c r="H25" s="49"/>
    </row>
    <row r="26" spans="1:8" ht="38.25" customHeight="1" x14ac:dyDescent="0.2">
      <c r="A26" s="40">
        <v>2150</v>
      </c>
      <c r="B26" s="32" t="s">
        <v>52</v>
      </c>
      <c r="C26" s="41">
        <v>5</v>
      </c>
      <c r="D26" s="42">
        <v>0</v>
      </c>
      <c r="E26" s="37" t="s">
        <v>71</v>
      </c>
      <c r="F26" s="43">
        <f>SUM(F28)</f>
        <v>0</v>
      </c>
      <c r="G26" s="43">
        <f>SUM(G28)</f>
        <v>0</v>
      </c>
      <c r="H26" s="43">
        <f>SUM(H28)</f>
        <v>0</v>
      </c>
    </row>
    <row r="27" spans="1:8" s="44" customFormat="1" ht="16.5" customHeight="1" x14ac:dyDescent="0.2">
      <c r="A27" s="40"/>
      <c r="B27" s="32"/>
      <c r="C27" s="41"/>
      <c r="D27" s="42"/>
      <c r="E27" s="37" t="s">
        <v>56</v>
      </c>
      <c r="F27" s="50"/>
      <c r="G27" s="50"/>
      <c r="H27" s="50"/>
    </row>
    <row r="28" spans="1:8" ht="35.25" customHeight="1" thickBot="1" x14ac:dyDescent="0.25">
      <c r="A28" s="40">
        <v>2151</v>
      </c>
      <c r="B28" s="32" t="s">
        <v>52</v>
      </c>
      <c r="C28" s="41">
        <v>5</v>
      </c>
      <c r="D28" s="42">
        <v>1</v>
      </c>
      <c r="E28" s="37" t="s">
        <v>72</v>
      </c>
      <c r="F28" s="47">
        <f>SUM(G28:H28)</f>
        <v>0</v>
      </c>
      <c r="G28" s="48"/>
      <c r="H28" s="49"/>
    </row>
    <row r="29" spans="1:8" ht="26.25" customHeight="1" x14ac:dyDescent="0.2">
      <c r="A29" s="40">
        <v>2160</v>
      </c>
      <c r="B29" s="32" t="s">
        <v>52</v>
      </c>
      <c r="C29" s="41">
        <v>6</v>
      </c>
      <c r="D29" s="42">
        <v>0</v>
      </c>
      <c r="E29" s="37" t="s">
        <v>73</v>
      </c>
      <c r="F29" s="43">
        <f>SUM(F31)</f>
        <v>57150</v>
      </c>
      <c r="G29" s="43">
        <f>SUM(G31)</f>
        <v>54150</v>
      </c>
      <c r="H29" s="43">
        <f>SUM(H31)</f>
        <v>3000</v>
      </c>
    </row>
    <row r="30" spans="1:8" s="44" customFormat="1" ht="10.5" customHeight="1" x14ac:dyDescent="0.2">
      <c r="A30" s="40"/>
      <c r="B30" s="32"/>
      <c r="C30" s="41"/>
      <c r="D30" s="42"/>
      <c r="E30" s="37" t="s">
        <v>56</v>
      </c>
      <c r="F30" s="50"/>
      <c r="G30" s="50"/>
      <c r="H30" s="50"/>
    </row>
    <row r="31" spans="1:8" ht="28.5" customHeight="1" thickBot="1" x14ac:dyDescent="0.25">
      <c r="A31" s="40">
        <v>2161</v>
      </c>
      <c r="B31" s="32" t="s">
        <v>52</v>
      </c>
      <c r="C31" s="41">
        <v>6</v>
      </c>
      <c r="D31" s="42">
        <v>1</v>
      </c>
      <c r="E31" s="37" t="s">
        <v>74</v>
      </c>
      <c r="F31" s="47">
        <f>SUM(G31:H31)</f>
        <v>57150</v>
      </c>
      <c r="G31" s="48">
        <v>54150</v>
      </c>
      <c r="H31" s="49">
        <v>3000</v>
      </c>
    </row>
    <row r="32" spans="1:8" x14ac:dyDescent="0.2">
      <c r="A32" s="40">
        <v>2170</v>
      </c>
      <c r="B32" s="32" t="s">
        <v>52</v>
      </c>
      <c r="C32" s="41">
        <v>7</v>
      </c>
      <c r="D32" s="42">
        <v>0</v>
      </c>
      <c r="E32" s="37" t="s">
        <v>75</v>
      </c>
      <c r="F32" s="43">
        <f>SUM(F34)</f>
        <v>0</v>
      </c>
      <c r="G32" s="43">
        <f>SUM(G34)</f>
        <v>0</v>
      </c>
      <c r="H32" s="43">
        <f>SUM(H34)</f>
        <v>0</v>
      </c>
    </row>
    <row r="33" spans="1:8" s="44" customFormat="1" ht="10.5" customHeight="1" x14ac:dyDescent="0.2">
      <c r="A33" s="40"/>
      <c r="B33" s="32"/>
      <c r="C33" s="41"/>
      <c r="D33" s="42"/>
      <c r="E33" s="37" t="s">
        <v>56</v>
      </c>
      <c r="F33" s="50"/>
      <c r="G33" s="50"/>
      <c r="H33" s="50"/>
    </row>
    <row r="34" spans="1:8" ht="15.75" thickBot="1" x14ac:dyDescent="0.25">
      <c r="A34" s="40">
        <v>2171</v>
      </c>
      <c r="B34" s="32" t="s">
        <v>52</v>
      </c>
      <c r="C34" s="41">
        <v>7</v>
      </c>
      <c r="D34" s="42">
        <v>1</v>
      </c>
      <c r="E34" s="37" t="s">
        <v>75</v>
      </c>
      <c r="F34" s="47">
        <f>SUM(G34:H34)</f>
        <v>0</v>
      </c>
      <c r="G34" s="48"/>
      <c r="H34" s="49"/>
    </row>
    <row r="35" spans="1:8" ht="29.25" customHeight="1" x14ac:dyDescent="0.2">
      <c r="A35" s="40">
        <v>2180</v>
      </c>
      <c r="B35" s="32" t="s">
        <v>52</v>
      </c>
      <c r="C35" s="41">
        <v>8</v>
      </c>
      <c r="D35" s="42">
        <v>0</v>
      </c>
      <c r="E35" s="37" t="s">
        <v>76</v>
      </c>
      <c r="F35" s="43">
        <f>SUM(F37)</f>
        <v>0</v>
      </c>
      <c r="G35" s="43">
        <f>SUM(G37)</f>
        <v>0</v>
      </c>
      <c r="H35" s="43">
        <f>SUM(H37)</f>
        <v>0</v>
      </c>
    </row>
    <row r="36" spans="1:8" s="44" customFormat="1" ht="18.75" customHeight="1" x14ac:dyDescent="0.2">
      <c r="A36" s="40"/>
      <c r="B36" s="32"/>
      <c r="C36" s="41"/>
      <c r="D36" s="42"/>
      <c r="E36" s="37" t="s">
        <v>56</v>
      </c>
      <c r="F36" s="43"/>
      <c r="G36" s="45"/>
      <c r="H36" s="46"/>
    </row>
    <row r="37" spans="1:8" ht="28.5" customHeight="1" x14ac:dyDescent="0.2">
      <c r="A37" s="40">
        <v>2181</v>
      </c>
      <c r="B37" s="32" t="s">
        <v>52</v>
      </c>
      <c r="C37" s="41">
        <v>8</v>
      </c>
      <c r="D37" s="42">
        <v>1</v>
      </c>
      <c r="E37" s="37" t="s">
        <v>76</v>
      </c>
      <c r="F37" s="43">
        <f>SUM(F39:F40)</f>
        <v>0</v>
      </c>
      <c r="G37" s="43">
        <f>SUM(G39:G40)</f>
        <v>0</v>
      </c>
      <c r="H37" s="43">
        <f>SUM(H39:H40)</f>
        <v>0</v>
      </c>
    </row>
    <row r="38" spans="1:8" x14ac:dyDescent="0.2">
      <c r="A38" s="40"/>
      <c r="B38" s="32"/>
      <c r="C38" s="41"/>
      <c r="D38" s="42"/>
      <c r="E38" s="51" t="s">
        <v>56</v>
      </c>
      <c r="F38" s="43"/>
      <c r="G38" s="45"/>
      <c r="H38" s="46"/>
    </row>
    <row r="39" spans="1:8" ht="15.75" thickBot="1" x14ac:dyDescent="0.25">
      <c r="A39" s="40">
        <v>2182</v>
      </c>
      <c r="B39" s="32" t="s">
        <v>52</v>
      </c>
      <c r="C39" s="41">
        <v>8</v>
      </c>
      <c r="D39" s="42">
        <v>1</v>
      </c>
      <c r="E39" s="51" t="s">
        <v>77</v>
      </c>
      <c r="F39" s="47">
        <f>SUM(G39:H39)</f>
        <v>0</v>
      </c>
      <c r="G39" s="48"/>
      <c r="H39" s="49"/>
    </row>
    <row r="40" spans="1:8" ht="24.75" thickBot="1" x14ac:dyDescent="0.25">
      <c r="A40" s="40">
        <v>2183</v>
      </c>
      <c r="B40" s="32" t="s">
        <v>52</v>
      </c>
      <c r="C40" s="41">
        <v>8</v>
      </c>
      <c r="D40" s="42">
        <v>1</v>
      </c>
      <c r="E40" s="51" t="s">
        <v>78</v>
      </c>
      <c r="F40" s="47">
        <f>SUM(G40:H40)</f>
        <v>0</v>
      </c>
      <c r="G40" s="48"/>
      <c r="H40" s="49"/>
    </row>
    <row r="41" spans="1:8" x14ac:dyDescent="0.2">
      <c r="A41" s="40">
        <v>2185</v>
      </c>
      <c r="B41" s="32" t="s">
        <v>52</v>
      </c>
      <c r="C41" s="41">
        <v>8</v>
      </c>
      <c r="D41" s="42">
        <v>1</v>
      </c>
      <c r="E41" s="51"/>
      <c r="F41" s="43"/>
      <c r="G41" s="45"/>
      <c r="H41" s="46"/>
    </row>
    <row r="42" spans="1:8" s="36" customFormat="1" ht="40.5" customHeight="1" x14ac:dyDescent="0.25">
      <c r="A42" s="40">
        <v>2200</v>
      </c>
      <c r="B42" s="149" t="s">
        <v>79</v>
      </c>
      <c r="C42" s="146">
        <v>0</v>
      </c>
      <c r="D42" s="147">
        <v>0</v>
      </c>
      <c r="E42" s="143" t="s">
        <v>532</v>
      </c>
      <c r="F42" s="148">
        <f>SUM(F44,F47,F50,F53,F56)</f>
        <v>0</v>
      </c>
      <c r="G42" s="148">
        <f>SUM(G44,G47,G50,G53,G56)</f>
        <v>0</v>
      </c>
      <c r="H42" s="148">
        <f>SUM(H44,H47,H50,H53,H56)</f>
        <v>0</v>
      </c>
    </row>
    <row r="43" spans="1:8" ht="11.25" customHeight="1" x14ac:dyDescent="0.2">
      <c r="A43" s="31"/>
      <c r="B43" s="32"/>
      <c r="C43" s="33"/>
      <c r="D43" s="34"/>
      <c r="E43" s="37" t="s">
        <v>2</v>
      </c>
      <c r="F43" s="35"/>
      <c r="G43" s="38"/>
      <c r="H43" s="39"/>
    </row>
    <row r="44" spans="1:8" ht="21" customHeight="1" x14ac:dyDescent="0.2">
      <c r="A44" s="40">
        <v>2210</v>
      </c>
      <c r="B44" s="32" t="s">
        <v>79</v>
      </c>
      <c r="C44" s="41">
        <v>1</v>
      </c>
      <c r="D44" s="42">
        <v>0</v>
      </c>
      <c r="E44" s="37" t="s">
        <v>80</v>
      </c>
      <c r="F44" s="43">
        <f>SUM(F46)</f>
        <v>0</v>
      </c>
      <c r="G44" s="43">
        <f>SUM(G46)</f>
        <v>0</v>
      </c>
      <c r="H44" s="43">
        <f>SUM(H46)</f>
        <v>0</v>
      </c>
    </row>
    <row r="45" spans="1:8" s="44" customFormat="1" ht="10.5" customHeight="1" x14ac:dyDescent="0.2">
      <c r="A45" s="40"/>
      <c r="B45" s="32"/>
      <c r="C45" s="41"/>
      <c r="D45" s="42"/>
      <c r="E45" s="37" t="s">
        <v>56</v>
      </c>
      <c r="F45" s="50"/>
      <c r="G45" s="50"/>
      <c r="H45" s="50"/>
    </row>
    <row r="46" spans="1:8" ht="19.5" customHeight="1" thickBot="1" x14ac:dyDescent="0.25">
      <c r="A46" s="40">
        <v>2211</v>
      </c>
      <c r="B46" s="32" t="s">
        <v>79</v>
      </c>
      <c r="C46" s="41">
        <v>1</v>
      </c>
      <c r="D46" s="42">
        <v>1</v>
      </c>
      <c r="E46" s="37" t="s">
        <v>81</v>
      </c>
      <c r="F46" s="47">
        <f>SUM(G46:H46)</f>
        <v>0</v>
      </c>
      <c r="G46" s="48"/>
      <c r="H46" s="49"/>
    </row>
    <row r="47" spans="1:8" ht="17.25" customHeight="1" x14ac:dyDescent="0.2">
      <c r="A47" s="40">
        <v>2220</v>
      </c>
      <c r="B47" s="32" t="s">
        <v>79</v>
      </c>
      <c r="C47" s="41">
        <v>2</v>
      </c>
      <c r="D47" s="42">
        <v>0</v>
      </c>
      <c r="E47" s="37" t="s">
        <v>82</v>
      </c>
      <c r="F47" s="43">
        <f>SUM(F49)</f>
        <v>0</v>
      </c>
      <c r="G47" s="43">
        <f>SUM(G49)</f>
        <v>0</v>
      </c>
      <c r="H47" s="43">
        <f>SUM(H49)</f>
        <v>0</v>
      </c>
    </row>
    <row r="48" spans="1:8" s="44" customFormat="1" ht="10.5" customHeight="1" x14ac:dyDescent="0.2">
      <c r="A48" s="40"/>
      <c r="B48" s="32"/>
      <c r="C48" s="41"/>
      <c r="D48" s="42"/>
      <c r="E48" s="37" t="s">
        <v>56</v>
      </c>
      <c r="F48" s="50"/>
      <c r="G48" s="50"/>
      <c r="H48" s="50"/>
    </row>
    <row r="49" spans="1:8" ht="15.75" customHeight="1" thickBot="1" x14ac:dyDescent="0.25">
      <c r="A49" s="40">
        <v>2221</v>
      </c>
      <c r="B49" s="32" t="s">
        <v>79</v>
      </c>
      <c r="C49" s="41">
        <v>2</v>
      </c>
      <c r="D49" s="42">
        <v>1</v>
      </c>
      <c r="E49" s="37" t="s">
        <v>83</v>
      </c>
      <c r="F49" s="47">
        <f>SUM(G49:H49)</f>
        <v>0</v>
      </c>
      <c r="G49" s="48"/>
      <c r="H49" s="49"/>
    </row>
    <row r="50" spans="1:8" ht="17.25" customHeight="1" x14ac:dyDescent="0.2">
      <c r="A50" s="40">
        <v>2230</v>
      </c>
      <c r="B50" s="32" t="s">
        <v>79</v>
      </c>
      <c r="C50" s="41">
        <v>3</v>
      </c>
      <c r="D50" s="42">
        <v>0</v>
      </c>
      <c r="E50" s="37" t="s">
        <v>84</v>
      </c>
      <c r="F50" s="43">
        <f>SUM(F52)</f>
        <v>0</v>
      </c>
      <c r="G50" s="43">
        <f>SUM(G52)</f>
        <v>0</v>
      </c>
      <c r="H50" s="43">
        <f>SUM(H52)</f>
        <v>0</v>
      </c>
    </row>
    <row r="51" spans="1:8" s="44" customFormat="1" ht="14.25" customHeight="1" x14ac:dyDescent="0.2">
      <c r="A51" s="40"/>
      <c r="B51" s="32"/>
      <c r="C51" s="41"/>
      <c r="D51" s="42"/>
      <c r="E51" s="37" t="s">
        <v>56</v>
      </c>
      <c r="F51" s="50"/>
      <c r="G51" s="50"/>
      <c r="H51" s="50"/>
    </row>
    <row r="52" spans="1:8" ht="19.5" customHeight="1" thickBot="1" x14ac:dyDescent="0.25">
      <c r="A52" s="40">
        <v>2231</v>
      </c>
      <c r="B52" s="32" t="s">
        <v>79</v>
      </c>
      <c r="C52" s="41">
        <v>3</v>
      </c>
      <c r="D52" s="42">
        <v>1</v>
      </c>
      <c r="E52" s="37" t="s">
        <v>85</v>
      </c>
      <c r="F52" s="47">
        <f>SUM(G52:H52)</f>
        <v>0</v>
      </c>
      <c r="G52" s="48"/>
      <c r="H52" s="49"/>
    </row>
    <row r="53" spans="1:8" ht="31.5" customHeight="1" x14ac:dyDescent="0.2">
      <c r="A53" s="40">
        <v>2240</v>
      </c>
      <c r="B53" s="32" t="s">
        <v>79</v>
      </c>
      <c r="C53" s="41">
        <v>4</v>
      </c>
      <c r="D53" s="42">
        <v>0</v>
      </c>
      <c r="E53" s="37" t="s">
        <v>86</v>
      </c>
      <c r="F53" s="43">
        <f>SUM(F55)</f>
        <v>0</v>
      </c>
      <c r="G53" s="43">
        <f>SUM(G55)</f>
        <v>0</v>
      </c>
      <c r="H53" s="43">
        <f>SUM(H55)</f>
        <v>0</v>
      </c>
    </row>
    <row r="54" spans="1:8" s="44" customFormat="1" ht="15.75" customHeight="1" x14ac:dyDescent="0.2">
      <c r="A54" s="40"/>
      <c r="B54" s="41"/>
      <c r="C54" s="41"/>
      <c r="D54" s="42"/>
      <c r="E54" s="37" t="s">
        <v>56</v>
      </c>
      <c r="F54" s="50"/>
      <c r="G54" s="50"/>
      <c r="H54" s="50"/>
    </row>
    <row r="55" spans="1:8" ht="30" customHeight="1" thickBot="1" x14ac:dyDescent="0.25">
      <c r="A55" s="40">
        <v>2241</v>
      </c>
      <c r="B55" s="32" t="s">
        <v>79</v>
      </c>
      <c r="C55" s="41">
        <v>4</v>
      </c>
      <c r="D55" s="42">
        <v>1</v>
      </c>
      <c r="E55" s="37" t="s">
        <v>86</v>
      </c>
      <c r="F55" s="47">
        <f>SUM(G55:H55)</f>
        <v>0</v>
      </c>
      <c r="G55" s="48"/>
      <c r="H55" s="49"/>
    </row>
    <row r="56" spans="1:8" ht="20.25" customHeight="1" x14ac:dyDescent="0.2">
      <c r="A56" s="40">
        <v>2250</v>
      </c>
      <c r="B56" s="32" t="s">
        <v>79</v>
      </c>
      <c r="C56" s="41">
        <v>5</v>
      </c>
      <c r="D56" s="42">
        <v>0</v>
      </c>
      <c r="E56" s="37" t="s">
        <v>87</v>
      </c>
      <c r="F56" s="43">
        <f>SUM(F58)</f>
        <v>0</v>
      </c>
      <c r="G56" s="43">
        <f>SUM(G58)</f>
        <v>0</v>
      </c>
      <c r="H56" s="43">
        <f>SUM(H58)</f>
        <v>0</v>
      </c>
    </row>
    <row r="57" spans="1:8" s="44" customFormat="1" ht="13.5" customHeight="1" x14ac:dyDescent="0.2">
      <c r="A57" s="40"/>
      <c r="B57" s="32"/>
      <c r="C57" s="41"/>
      <c r="D57" s="42"/>
      <c r="E57" s="37" t="s">
        <v>56</v>
      </c>
      <c r="F57" s="50"/>
      <c r="G57" s="50"/>
      <c r="H57" s="50"/>
    </row>
    <row r="58" spans="1:8" ht="18.75" customHeight="1" thickBot="1" x14ac:dyDescent="0.25">
      <c r="A58" s="40">
        <v>2251</v>
      </c>
      <c r="B58" s="41" t="s">
        <v>79</v>
      </c>
      <c r="C58" s="41">
        <v>5</v>
      </c>
      <c r="D58" s="42">
        <v>1</v>
      </c>
      <c r="E58" s="37" t="s">
        <v>87</v>
      </c>
      <c r="F58" s="47">
        <f>SUM(G58:H58)</f>
        <v>0</v>
      </c>
      <c r="G58" s="48"/>
      <c r="H58" s="49"/>
    </row>
    <row r="59" spans="1:8" s="36" customFormat="1" ht="51" customHeight="1" x14ac:dyDescent="0.25">
      <c r="A59" s="40">
        <v>2300</v>
      </c>
      <c r="B59" s="145" t="s">
        <v>88</v>
      </c>
      <c r="C59" s="146">
        <v>0</v>
      </c>
      <c r="D59" s="147">
        <v>0</v>
      </c>
      <c r="E59" s="144" t="s">
        <v>534</v>
      </c>
      <c r="F59" s="148">
        <f>SUM(F61,F66,F69,F73,F76,F79,F82)</f>
        <v>500</v>
      </c>
      <c r="G59" s="148">
        <f>SUM(G61,G66,G69,G73,G76,G79,G82)</f>
        <v>500</v>
      </c>
      <c r="H59" s="148">
        <f>SUM(H61,H66,H69,H73,H76,H79,H82)</f>
        <v>0</v>
      </c>
    </row>
    <row r="60" spans="1:8" ht="11.25" customHeight="1" x14ac:dyDescent="0.2">
      <c r="A60" s="31"/>
      <c r="B60" s="32"/>
      <c r="C60" s="33"/>
      <c r="D60" s="34"/>
      <c r="E60" s="37" t="s">
        <v>2</v>
      </c>
      <c r="F60" s="35"/>
      <c r="G60" s="38"/>
      <c r="H60" s="39"/>
    </row>
    <row r="61" spans="1:8" ht="19.5" customHeight="1" x14ac:dyDescent="0.2">
      <c r="A61" s="40">
        <v>2310</v>
      </c>
      <c r="B61" s="52" t="s">
        <v>88</v>
      </c>
      <c r="C61" s="41">
        <v>1</v>
      </c>
      <c r="D61" s="42">
        <v>0</v>
      </c>
      <c r="E61" s="37" t="s">
        <v>89</v>
      </c>
      <c r="F61" s="43">
        <f>SUM(F63:F65)</f>
        <v>0</v>
      </c>
      <c r="G61" s="43">
        <f>SUM(G63:G65)</f>
        <v>0</v>
      </c>
      <c r="H61" s="43">
        <f>SUM(H63:H65)</f>
        <v>0</v>
      </c>
    </row>
    <row r="62" spans="1:8" s="44" customFormat="1" ht="12.75" customHeight="1" x14ac:dyDescent="0.2">
      <c r="A62" s="40"/>
      <c r="B62" s="32"/>
      <c r="C62" s="41"/>
      <c r="D62" s="42"/>
      <c r="E62" s="37" t="s">
        <v>56</v>
      </c>
      <c r="F62" s="43"/>
      <c r="G62" s="45"/>
      <c r="H62" s="46"/>
    </row>
    <row r="63" spans="1:8" ht="21.75" customHeight="1" thickBot="1" x14ac:dyDescent="0.25">
      <c r="A63" s="40">
        <v>2311</v>
      </c>
      <c r="B63" s="52" t="s">
        <v>88</v>
      </c>
      <c r="C63" s="41">
        <v>1</v>
      </c>
      <c r="D63" s="42">
        <v>1</v>
      </c>
      <c r="E63" s="37" t="s">
        <v>90</v>
      </c>
      <c r="F63" s="47">
        <f>SUM(G63:H63)</f>
        <v>0</v>
      </c>
      <c r="G63" s="48"/>
      <c r="H63" s="49"/>
    </row>
    <row r="64" spans="1:8" ht="15.75" thickBot="1" x14ac:dyDescent="0.25">
      <c r="A64" s="40">
        <v>2312</v>
      </c>
      <c r="B64" s="52" t="s">
        <v>88</v>
      </c>
      <c r="C64" s="41">
        <v>1</v>
      </c>
      <c r="D64" s="42">
        <v>2</v>
      </c>
      <c r="E64" s="37" t="s">
        <v>91</v>
      </c>
      <c r="F64" s="47">
        <f>SUM(G64:H64)</f>
        <v>0</v>
      </c>
      <c r="G64" s="48"/>
      <c r="H64" s="49"/>
    </row>
    <row r="65" spans="1:8" ht="15.75" thickBot="1" x14ac:dyDescent="0.25">
      <c r="A65" s="40">
        <v>2313</v>
      </c>
      <c r="B65" s="52" t="s">
        <v>88</v>
      </c>
      <c r="C65" s="41">
        <v>1</v>
      </c>
      <c r="D65" s="42">
        <v>3</v>
      </c>
      <c r="E65" s="37" t="s">
        <v>92</v>
      </c>
      <c r="F65" s="47">
        <f>SUM(G65:H65)</f>
        <v>0</v>
      </c>
      <c r="G65" s="48"/>
      <c r="H65" s="49"/>
    </row>
    <row r="66" spans="1:8" ht="19.5" customHeight="1" x14ac:dyDescent="0.2">
      <c r="A66" s="40">
        <v>2320</v>
      </c>
      <c r="B66" s="52" t="s">
        <v>88</v>
      </c>
      <c r="C66" s="41">
        <v>2</v>
      </c>
      <c r="D66" s="42">
        <v>0</v>
      </c>
      <c r="E66" s="37" t="s">
        <v>93</v>
      </c>
      <c r="F66" s="43">
        <f>SUM(F68)</f>
        <v>500</v>
      </c>
      <c r="G66" s="43">
        <f>SUM(G68)</f>
        <v>500</v>
      </c>
      <c r="H66" s="43">
        <f>SUM(H68)</f>
        <v>0</v>
      </c>
    </row>
    <row r="67" spans="1:8" s="44" customFormat="1" ht="14.25" customHeight="1" x14ac:dyDescent="0.2">
      <c r="A67" s="40"/>
      <c r="B67" s="32"/>
      <c r="C67" s="41"/>
      <c r="D67" s="42"/>
      <c r="E67" s="37" t="s">
        <v>56</v>
      </c>
      <c r="F67" s="50"/>
      <c r="G67" s="50"/>
      <c r="H67" s="50"/>
    </row>
    <row r="68" spans="1:8" ht="15.75" customHeight="1" thickBot="1" x14ac:dyDescent="0.25">
      <c r="A68" s="40">
        <v>2321</v>
      </c>
      <c r="B68" s="52" t="s">
        <v>88</v>
      </c>
      <c r="C68" s="41">
        <v>2</v>
      </c>
      <c r="D68" s="42">
        <v>1</v>
      </c>
      <c r="E68" s="37" t="s">
        <v>94</v>
      </c>
      <c r="F68" s="47">
        <f>SUM(G68:H68)</f>
        <v>500</v>
      </c>
      <c r="G68" s="48">
        <v>500</v>
      </c>
      <c r="H68" s="49"/>
    </row>
    <row r="69" spans="1:8" ht="26.25" customHeight="1" x14ac:dyDescent="0.2">
      <c r="A69" s="40">
        <v>2330</v>
      </c>
      <c r="B69" s="52" t="s">
        <v>88</v>
      </c>
      <c r="C69" s="41">
        <v>3</v>
      </c>
      <c r="D69" s="42">
        <v>0</v>
      </c>
      <c r="E69" s="37" t="s">
        <v>95</v>
      </c>
      <c r="F69" s="43">
        <f>SUM(F71:F72)</f>
        <v>0</v>
      </c>
      <c r="G69" s="43">
        <f>SUM(G71:G72)</f>
        <v>0</v>
      </c>
      <c r="H69" s="43">
        <f>SUM(H71:H72)</f>
        <v>0</v>
      </c>
    </row>
    <row r="70" spans="1:8" s="44" customFormat="1" ht="16.5" customHeight="1" x14ac:dyDescent="0.2">
      <c r="A70" s="40"/>
      <c r="B70" s="32"/>
      <c r="C70" s="41"/>
      <c r="D70" s="42"/>
      <c r="E70" s="37" t="s">
        <v>56</v>
      </c>
      <c r="F70" s="43"/>
      <c r="G70" s="45"/>
      <c r="H70" s="46"/>
    </row>
    <row r="71" spans="1:8" ht="20.25" customHeight="1" thickBot="1" x14ac:dyDescent="0.25">
      <c r="A71" s="40">
        <v>2331</v>
      </c>
      <c r="B71" s="52" t="s">
        <v>88</v>
      </c>
      <c r="C71" s="41">
        <v>3</v>
      </c>
      <c r="D71" s="42">
        <v>1</v>
      </c>
      <c r="E71" s="37" t="s">
        <v>96</v>
      </c>
      <c r="F71" s="47">
        <f>SUM(G71:H71)</f>
        <v>0</v>
      </c>
      <c r="G71" s="48"/>
      <c r="H71" s="49"/>
    </row>
    <row r="72" spans="1:8" ht="15.75" thickBot="1" x14ac:dyDescent="0.25">
      <c r="A72" s="40">
        <v>2332</v>
      </c>
      <c r="B72" s="52" t="s">
        <v>88</v>
      </c>
      <c r="C72" s="41">
        <v>3</v>
      </c>
      <c r="D72" s="42">
        <v>2</v>
      </c>
      <c r="E72" s="37" t="s">
        <v>97</v>
      </c>
      <c r="F72" s="47">
        <f>SUM(G72:H72)</f>
        <v>0</v>
      </c>
      <c r="G72" s="48"/>
      <c r="H72" s="49"/>
    </row>
    <row r="73" spans="1:8" x14ac:dyDescent="0.2">
      <c r="A73" s="40">
        <v>2340</v>
      </c>
      <c r="B73" s="52" t="s">
        <v>88</v>
      </c>
      <c r="C73" s="41">
        <v>4</v>
      </c>
      <c r="D73" s="42">
        <v>0</v>
      </c>
      <c r="E73" s="37" t="s">
        <v>98</v>
      </c>
      <c r="F73" s="43">
        <f>SUM(F75)</f>
        <v>0</v>
      </c>
      <c r="G73" s="43">
        <f>SUM(G75)</f>
        <v>0</v>
      </c>
      <c r="H73" s="43">
        <f>SUM(H75)</f>
        <v>0</v>
      </c>
    </row>
    <row r="74" spans="1:8" s="44" customFormat="1" ht="14.25" customHeight="1" x14ac:dyDescent="0.2">
      <c r="A74" s="40"/>
      <c r="B74" s="32"/>
      <c r="C74" s="41"/>
      <c r="D74" s="42"/>
      <c r="E74" s="37" t="s">
        <v>56</v>
      </c>
      <c r="F74" s="50"/>
      <c r="G74" s="50"/>
      <c r="H74" s="50"/>
    </row>
    <row r="75" spans="1:8" ht="15.75" thickBot="1" x14ac:dyDescent="0.25">
      <c r="A75" s="40">
        <v>2341</v>
      </c>
      <c r="B75" s="52" t="s">
        <v>88</v>
      </c>
      <c r="C75" s="41">
        <v>4</v>
      </c>
      <c r="D75" s="42">
        <v>1</v>
      </c>
      <c r="E75" s="37" t="s">
        <v>98</v>
      </c>
      <c r="F75" s="47">
        <f>SUM(G75:H75)</f>
        <v>0</v>
      </c>
      <c r="G75" s="48"/>
      <c r="H75" s="49"/>
    </row>
    <row r="76" spans="1:8" ht="14.25" customHeight="1" x14ac:dyDescent="0.2">
      <c r="A76" s="40">
        <v>2350</v>
      </c>
      <c r="B76" s="52" t="s">
        <v>88</v>
      </c>
      <c r="C76" s="41">
        <v>5</v>
      </c>
      <c r="D76" s="42">
        <v>0</v>
      </c>
      <c r="E76" s="37" t="s">
        <v>99</v>
      </c>
      <c r="F76" s="43">
        <f>SUM(F78)</f>
        <v>0</v>
      </c>
      <c r="G76" s="43">
        <f>SUM(G78)</f>
        <v>0</v>
      </c>
      <c r="H76" s="43">
        <f>SUM(H78)</f>
        <v>0</v>
      </c>
    </row>
    <row r="77" spans="1:8" s="44" customFormat="1" ht="14.25" customHeight="1" x14ac:dyDescent="0.2">
      <c r="A77" s="40"/>
      <c r="B77" s="32"/>
      <c r="C77" s="41"/>
      <c r="D77" s="42"/>
      <c r="E77" s="37" t="s">
        <v>56</v>
      </c>
      <c r="F77" s="50"/>
      <c r="G77" s="50"/>
      <c r="H77" s="50"/>
    </row>
    <row r="78" spans="1:8" ht="18" customHeight="1" thickBot="1" x14ac:dyDescent="0.25">
      <c r="A78" s="40">
        <v>2351</v>
      </c>
      <c r="B78" s="52" t="s">
        <v>88</v>
      </c>
      <c r="C78" s="41">
        <v>5</v>
      </c>
      <c r="D78" s="42">
        <v>1</v>
      </c>
      <c r="E78" s="37" t="s">
        <v>100</v>
      </c>
      <c r="F78" s="47">
        <f>SUM(G78:H78)</f>
        <v>0</v>
      </c>
      <c r="G78" s="48"/>
      <c r="H78" s="49"/>
    </row>
    <row r="79" spans="1:8" ht="30" customHeight="1" x14ac:dyDescent="0.2">
      <c r="A79" s="40">
        <v>2360</v>
      </c>
      <c r="B79" s="52" t="s">
        <v>88</v>
      </c>
      <c r="C79" s="41">
        <v>6</v>
      </c>
      <c r="D79" s="42">
        <v>0</v>
      </c>
      <c r="E79" s="37" t="s">
        <v>101</v>
      </c>
      <c r="F79" s="43">
        <f>SUM(F81)</f>
        <v>0</v>
      </c>
      <c r="G79" s="43">
        <f>SUM(G81)</f>
        <v>0</v>
      </c>
      <c r="H79" s="43">
        <f>SUM(H81)</f>
        <v>0</v>
      </c>
    </row>
    <row r="80" spans="1:8" s="44" customFormat="1" ht="13.5" customHeight="1" x14ac:dyDescent="0.2">
      <c r="A80" s="40"/>
      <c r="B80" s="32"/>
      <c r="C80" s="41"/>
      <c r="D80" s="42"/>
      <c r="E80" s="37" t="s">
        <v>56</v>
      </c>
      <c r="F80" s="50"/>
      <c r="G80" s="50"/>
      <c r="H80" s="50"/>
    </row>
    <row r="81" spans="1:8" ht="28.5" customHeight="1" thickBot="1" x14ac:dyDescent="0.25">
      <c r="A81" s="40">
        <v>2361</v>
      </c>
      <c r="B81" s="52" t="s">
        <v>88</v>
      </c>
      <c r="C81" s="41">
        <v>6</v>
      </c>
      <c r="D81" s="42">
        <v>1</v>
      </c>
      <c r="E81" s="37" t="s">
        <v>101</v>
      </c>
      <c r="F81" s="47">
        <f>SUM(G81:H81)</f>
        <v>0</v>
      </c>
      <c r="G81" s="48"/>
      <c r="H81" s="49"/>
    </row>
    <row r="82" spans="1:8" ht="27.75" customHeight="1" x14ac:dyDescent="0.2">
      <c r="A82" s="40">
        <v>2370</v>
      </c>
      <c r="B82" s="52" t="s">
        <v>88</v>
      </c>
      <c r="C82" s="41">
        <v>7</v>
      </c>
      <c r="D82" s="42">
        <v>0</v>
      </c>
      <c r="E82" s="37" t="s">
        <v>102</v>
      </c>
      <c r="F82" s="43">
        <f>SUM(F84)</f>
        <v>0</v>
      </c>
      <c r="G82" s="43">
        <f>SUM(G84)</f>
        <v>0</v>
      </c>
      <c r="H82" s="43">
        <f>SUM(H84)</f>
        <v>0</v>
      </c>
    </row>
    <row r="83" spans="1:8" s="44" customFormat="1" ht="12.75" customHeight="1" x14ac:dyDescent="0.2">
      <c r="A83" s="40"/>
      <c r="B83" s="32"/>
      <c r="C83" s="41"/>
      <c r="D83" s="42"/>
      <c r="E83" s="37" t="s">
        <v>56</v>
      </c>
      <c r="F83" s="50"/>
      <c r="G83" s="50"/>
      <c r="H83" s="50"/>
    </row>
    <row r="84" spans="1:8" ht="27" customHeight="1" thickBot="1" x14ac:dyDescent="0.25">
      <c r="A84" s="40">
        <v>2371</v>
      </c>
      <c r="B84" s="52" t="s">
        <v>88</v>
      </c>
      <c r="C84" s="41">
        <v>7</v>
      </c>
      <c r="D84" s="42">
        <v>1</v>
      </c>
      <c r="E84" s="37" t="s">
        <v>103</v>
      </c>
      <c r="F84" s="47">
        <f>SUM(G84:H84)</f>
        <v>0</v>
      </c>
      <c r="G84" s="48"/>
      <c r="H84" s="49"/>
    </row>
    <row r="85" spans="1:8" s="36" customFormat="1" ht="45" customHeight="1" x14ac:dyDescent="0.25">
      <c r="A85" s="40">
        <v>2400</v>
      </c>
      <c r="B85" s="145" t="s">
        <v>104</v>
      </c>
      <c r="C85" s="146">
        <v>0</v>
      </c>
      <c r="D85" s="147">
        <v>0</v>
      </c>
      <c r="E85" s="144" t="s">
        <v>535</v>
      </c>
      <c r="F85" s="148">
        <f>SUM(F87,F91,F97,F105,F110,F117,F120,F126,F135)</f>
        <v>308500</v>
      </c>
      <c r="G85" s="148">
        <f>SUM(G87,G91,G97,G105,G110,G117,G120,G126,G135)</f>
        <v>16000</v>
      </c>
      <c r="H85" s="148">
        <f>SUM(H87,H91,H97,H105,H110,H117,H120,H126,H135)</f>
        <v>292500</v>
      </c>
    </row>
    <row r="86" spans="1:8" ht="11.25" customHeight="1" x14ac:dyDescent="0.2">
      <c r="A86" s="31"/>
      <c r="B86" s="32"/>
      <c r="C86" s="33"/>
      <c r="D86" s="34"/>
      <c r="E86" s="37" t="s">
        <v>2</v>
      </c>
      <c r="F86" s="35"/>
      <c r="G86" s="38"/>
      <c r="H86" s="39"/>
    </row>
    <row r="87" spans="1:8" ht="26.25" customHeight="1" x14ac:dyDescent="0.2">
      <c r="A87" s="40">
        <v>2410</v>
      </c>
      <c r="B87" s="52" t="s">
        <v>104</v>
      </c>
      <c r="C87" s="41">
        <v>1</v>
      </c>
      <c r="D87" s="42">
        <v>0</v>
      </c>
      <c r="E87" s="37" t="s">
        <v>105</v>
      </c>
      <c r="F87" s="43">
        <f>SUM(F89:F90)</f>
        <v>0</v>
      </c>
      <c r="G87" s="43">
        <f>SUM(G89:G90)</f>
        <v>0</v>
      </c>
      <c r="H87" s="43">
        <f>SUM(H89:H90)</f>
        <v>0</v>
      </c>
    </row>
    <row r="88" spans="1:8" s="44" customFormat="1" ht="13.5" customHeight="1" x14ac:dyDescent="0.2">
      <c r="A88" s="40"/>
      <c r="B88" s="32"/>
      <c r="C88" s="41"/>
      <c r="D88" s="42"/>
      <c r="E88" s="37" t="s">
        <v>56</v>
      </c>
      <c r="F88" s="43"/>
      <c r="G88" s="45"/>
      <c r="H88" s="46"/>
    </row>
    <row r="89" spans="1:8" ht="29.25" customHeight="1" thickBot="1" x14ac:dyDescent="0.25">
      <c r="A89" s="40">
        <v>2411</v>
      </c>
      <c r="B89" s="52" t="s">
        <v>104</v>
      </c>
      <c r="C89" s="41">
        <v>1</v>
      </c>
      <c r="D89" s="42">
        <v>1</v>
      </c>
      <c r="E89" s="37" t="s">
        <v>106</v>
      </c>
      <c r="F89" s="47">
        <f>SUM(G89:H89)</f>
        <v>0</v>
      </c>
      <c r="G89" s="48"/>
      <c r="H89" s="49"/>
    </row>
    <row r="90" spans="1:8" ht="27" customHeight="1" thickBot="1" x14ac:dyDescent="0.25">
      <c r="A90" s="40">
        <v>2412</v>
      </c>
      <c r="B90" s="52" t="s">
        <v>104</v>
      </c>
      <c r="C90" s="41">
        <v>1</v>
      </c>
      <c r="D90" s="42">
        <v>2</v>
      </c>
      <c r="E90" s="37" t="s">
        <v>107</v>
      </c>
      <c r="F90" s="47">
        <f>SUM(G90:H90)</f>
        <v>0</v>
      </c>
      <c r="G90" s="48"/>
      <c r="H90" s="49"/>
    </row>
    <row r="91" spans="1:8" ht="24.75" customHeight="1" x14ac:dyDescent="0.2">
      <c r="A91" s="40">
        <v>2420</v>
      </c>
      <c r="B91" s="52" t="s">
        <v>104</v>
      </c>
      <c r="C91" s="41">
        <v>2</v>
      </c>
      <c r="D91" s="42">
        <v>0</v>
      </c>
      <c r="E91" s="37" t="s">
        <v>108</v>
      </c>
      <c r="F91" s="43">
        <f>SUM(F93:F96)</f>
        <v>7500</v>
      </c>
      <c r="G91" s="43">
        <f>SUM(G93:G96)</f>
        <v>4000</v>
      </c>
      <c r="H91" s="43">
        <f>SUM(H93:H96)</f>
        <v>3500</v>
      </c>
    </row>
    <row r="92" spans="1:8" s="44" customFormat="1" ht="13.5" customHeight="1" x14ac:dyDescent="0.2">
      <c r="A92" s="40"/>
      <c r="B92" s="32"/>
      <c r="C92" s="41"/>
      <c r="D92" s="42"/>
      <c r="E92" s="37" t="s">
        <v>56</v>
      </c>
      <c r="F92" s="43"/>
      <c r="G92" s="45"/>
      <c r="H92" s="46"/>
    </row>
    <row r="93" spans="1:8" ht="16.5" customHeight="1" thickBot="1" x14ac:dyDescent="0.25">
      <c r="A93" s="40">
        <v>2421</v>
      </c>
      <c r="B93" s="52" t="s">
        <v>104</v>
      </c>
      <c r="C93" s="41">
        <v>2</v>
      </c>
      <c r="D93" s="42">
        <v>1</v>
      </c>
      <c r="E93" s="37" t="s">
        <v>109</v>
      </c>
      <c r="F93" s="47">
        <f>SUM(G93:H93)</f>
        <v>7500</v>
      </c>
      <c r="G93" s="48">
        <v>4000</v>
      </c>
      <c r="H93" s="49">
        <v>3500</v>
      </c>
    </row>
    <row r="94" spans="1:8" ht="17.25" customHeight="1" thickBot="1" x14ac:dyDescent="0.25">
      <c r="A94" s="40">
        <v>2422</v>
      </c>
      <c r="B94" s="52" t="s">
        <v>104</v>
      </c>
      <c r="C94" s="41">
        <v>2</v>
      </c>
      <c r="D94" s="42">
        <v>2</v>
      </c>
      <c r="E94" s="37" t="s">
        <v>110</v>
      </c>
      <c r="F94" s="47">
        <f>SUM(G94:H94)</f>
        <v>0</v>
      </c>
      <c r="G94" s="48"/>
      <c r="H94" s="49"/>
    </row>
    <row r="95" spans="1:8" ht="21" customHeight="1" thickBot="1" x14ac:dyDescent="0.25">
      <c r="A95" s="40">
        <v>2423</v>
      </c>
      <c r="B95" s="52" t="s">
        <v>104</v>
      </c>
      <c r="C95" s="41">
        <v>2</v>
      </c>
      <c r="D95" s="42">
        <v>3</v>
      </c>
      <c r="E95" s="37" t="s">
        <v>111</v>
      </c>
      <c r="F95" s="47">
        <f>SUM(G95:H95)</f>
        <v>0</v>
      </c>
      <c r="G95" s="48"/>
      <c r="H95" s="49"/>
    </row>
    <row r="96" spans="1:8" ht="15.75" thickBot="1" x14ac:dyDescent="0.25">
      <c r="A96" s="40">
        <v>2424</v>
      </c>
      <c r="B96" s="52" t="s">
        <v>104</v>
      </c>
      <c r="C96" s="41">
        <v>2</v>
      </c>
      <c r="D96" s="42">
        <v>4</v>
      </c>
      <c r="E96" s="37" t="s">
        <v>112</v>
      </c>
      <c r="F96" s="47">
        <f>SUM(G96:H96)</f>
        <v>0</v>
      </c>
      <c r="G96" s="48"/>
      <c r="H96" s="49">
        <v>0</v>
      </c>
    </row>
    <row r="97" spans="1:8" ht="14.25" customHeight="1" x14ac:dyDescent="0.2">
      <c r="A97" s="40">
        <v>2430</v>
      </c>
      <c r="B97" s="52" t="s">
        <v>104</v>
      </c>
      <c r="C97" s="41">
        <v>3</v>
      </c>
      <c r="D97" s="42">
        <v>0</v>
      </c>
      <c r="E97" s="37" t="s">
        <v>113</v>
      </c>
      <c r="F97" s="43">
        <f>SUM(F99:F104)</f>
        <v>65000</v>
      </c>
      <c r="G97" s="43">
        <f>SUM(G99:G104)</f>
        <v>5000</v>
      </c>
      <c r="H97" s="43">
        <f>SUM(H99:H104)</f>
        <v>60000</v>
      </c>
    </row>
    <row r="98" spans="1:8" s="44" customFormat="1" ht="13.5" customHeight="1" x14ac:dyDescent="0.2">
      <c r="A98" s="40"/>
      <c r="B98" s="32"/>
      <c r="C98" s="41"/>
      <c r="D98" s="42"/>
      <c r="E98" s="37" t="s">
        <v>56</v>
      </c>
      <c r="F98" s="43"/>
      <c r="G98" s="45"/>
      <c r="H98" s="46"/>
    </row>
    <row r="99" spans="1:8" ht="15.75" customHeight="1" thickBot="1" x14ac:dyDescent="0.25">
      <c r="A99" s="40">
        <v>2431</v>
      </c>
      <c r="B99" s="52" t="s">
        <v>104</v>
      </c>
      <c r="C99" s="41">
        <v>3</v>
      </c>
      <c r="D99" s="42">
        <v>1</v>
      </c>
      <c r="E99" s="37" t="s">
        <v>114</v>
      </c>
      <c r="F99" s="47">
        <f t="shared" ref="F99:F104" si="0">SUM(G99:H99)</f>
        <v>0</v>
      </c>
      <c r="G99" s="45"/>
      <c r="H99" s="46"/>
    </row>
    <row r="100" spans="1:8" ht="15" customHeight="1" thickBot="1" x14ac:dyDescent="0.25">
      <c r="A100" s="40">
        <v>2432</v>
      </c>
      <c r="B100" s="52" t="s">
        <v>104</v>
      </c>
      <c r="C100" s="41">
        <v>3</v>
      </c>
      <c r="D100" s="42">
        <v>2</v>
      </c>
      <c r="E100" s="37" t="s">
        <v>115</v>
      </c>
      <c r="F100" s="47">
        <f t="shared" si="0"/>
        <v>65000</v>
      </c>
      <c r="G100" s="45">
        <v>5000</v>
      </c>
      <c r="H100" s="238">
        <v>60000</v>
      </c>
    </row>
    <row r="101" spans="1:8" ht="15" customHeight="1" thickBot="1" x14ac:dyDescent="0.25">
      <c r="A101" s="40">
        <v>2433</v>
      </c>
      <c r="B101" s="52" t="s">
        <v>104</v>
      </c>
      <c r="C101" s="41">
        <v>3</v>
      </c>
      <c r="D101" s="42">
        <v>3</v>
      </c>
      <c r="E101" s="37" t="s">
        <v>116</v>
      </c>
      <c r="F101" s="47">
        <f t="shared" si="0"/>
        <v>0</v>
      </c>
      <c r="G101" s="45"/>
      <c r="H101" s="46"/>
    </row>
    <row r="102" spans="1:8" ht="21" customHeight="1" thickBot="1" x14ac:dyDescent="0.25">
      <c r="A102" s="40">
        <v>2434</v>
      </c>
      <c r="B102" s="52" t="s">
        <v>104</v>
      </c>
      <c r="C102" s="41">
        <v>3</v>
      </c>
      <c r="D102" s="42">
        <v>4</v>
      </c>
      <c r="E102" s="37" t="s">
        <v>117</v>
      </c>
      <c r="F102" s="47">
        <f t="shared" si="0"/>
        <v>0</v>
      </c>
      <c r="G102" s="45"/>
      <c r="H102" s="46"/>
    </row>
    <row r="103" spans="1:8" ht="15" customHeight="1" thickBot="1" x14ac:dyDescent="0.25">
      <c r="A103" s="40">
        <v>2435</v>
      </c>
      <c r="B103" s="52" t="s">
        <v>104</v>
      </c>
      <c r="C103" s="41">
        <v>3</v>
      </c>
      <c r="D103" s="42">
        <v>5</v>
      </c>
      <c r="E103" s="37" t="s">
        <v>118</v>
      </c>
      <c r="F103" s="47">
        <f t="shared" si="0"/>
        <v>0</v>
      </c>
      <c r="G103" s="45"/>
      <c r="H103" s="46"/>
    </row>
    <row r="104" spans="1:8" ht="14.25" customHeight="1" thickBot="1" x14ac:dyDescent="0.25">
      <c r="A104" s="40">
        <v>2436</v>
      </c>
      <c r="B104" s="52" t="s">
        <v>104</v>
      </c>
      <c r="C104" s="41">
        <v>3</v>
      </c>
      <c r="D104" s="42">
        <v>6</v>
      </c>
      <c r="E104" s="37" t="s">
        <v>119</v>
      </c>
      <c r="F104" s="47">
        <f t="shared" si="0"/>
        <v>0</v>
      </c>
      <c r="G104" s="45"/>
      <c r="H104" s="46"/>
    </row>
    <row r="105" spans="1:8" ht="27" customHeight="1" x14ac:dyDescent="0.2">
      <c r="A105" s="40">
        <v>2440</v>
      </c>
      <c r="B105" s="52" t="s">
        <v>104</v>
      </c>
      <c r="C105" s="41">
        <v>4</v>
      </c>
      <c r="D105" s="42">
        <v>0</v>
      </c>
      <c r="E105" s="37" t="s">
        <v>120</v>
      </c>
      <c r="F105" s="43">
        <f>SUM(F107:F109)</f>
        <v>0</v>
      </c>
      <c r="G105" s="43">
        <f>SUM(G107:G109)</f>
        <v>0</v>
      </c>
      <c r="H105" s="43">
        <f>SUM(H107:H109)</f>
        <v>0</v>
      </c>
    </row>
    <row r="106" spans="1:8" s="44" customFormat="1" ht="14.25" customHeight="1" x14ac:dyDescent="0.2">
      <c r="A106" s="40"/>
      <c r="B106" s="32"/>
      <c r="C106" s="41"/>
      <c r="D106" s="42"/>
      <c r="E106" s="37" t="s">
        <v>56</v>
      </c>
      <c r="F106" s="43"/>
      <c r="G106" s="45"/>
      <c r="H106" s="46"/>
    </row>
    <row r="107" spans="1:8" ht="27.75" customHeight="1" thickBot="1" x14ac:dyDescent="0.25">
      <c r="A107" s="40">
        <v>2441</v>
      </c>
      <c r="B107" s="52" t="s">
        <v>104</v>
      </c>
      <c r="C107" s="41">
        <v>4</v>
      </c>
      <c r="D107" s="42">
        <v>1</v>
      </c>
      <c r="E107" s="37" t="s">
        <v>121</v>
      </c>
      <c r="F107" s="47">
        <f>SUM(G107:H107)</f>
        <v>0</v>
      </c>
      <c r="G107" s="45"/>
      <c r="H107" s="46"/>
    </row>
    <row r="108" spans="1:8" ht="20.25" customHeight="1" thickBot="1" x14ac:dyDescent="0.25">
      <c r="A108" s="40">
        <v>2442</v>
      </c>
      <c r="B108" s="52" t="s">
        <v>104</v>
      </c>
      <c r="C108" s="41">
        <v>4</v>
      </c>
      <c r="D108" s="42">
        <v>2</v>
      </c>
      <c r="E108" s="37" t="s">
        <v>122</v>
      </c>
      <c r="F108" s="47">
        <f>SUM(G108:H108)</f>
        <v>0</v>
      </c>
      <c r="G108" s="45"/>
      <c r="H108" s="46"/>
    </row>
    <row r="109" spans="1:8" ht="15" customHeight="1" thickBot="1" x14ac:dyDescent="0.25">
      <c r="A109" s="40">
        <v>2443</v>
      </c>
      <c r="B109" s="52" t="s">
        <v>104</v>
      </c>
      <c r="C109" s="41">
        <v>4</v>
      </c>
      <c r="D109" s="42">
        <v>3</v>
      </c>
      <c r="E109" s="37" t="s">
        <v>123</v>
      </c>
      <c r="F109" s="47">
        <f>SUM(G109:H109)</f>
        <v>0</v>
      </c>
      <c r="G109" s="45"/>
      <c r="H109" s="46"/>
    </row>
    <row r="110" spans="1:8" ht="16.5" customHeight="1" x14ac:dyDescent="0.2">
      <c r="A110" s="40">
        <v>2450</v>
      </c>
      <c r="B110" s="52" t="s">
        <v>104</v>
      </c>
      <c r="C110" s="41">
        <v>5</v>
      </c>
      <c r="D110" s="42">
        <v>0</v>
      </c>
      <c r="E110" s="37" t="s">
        <v>124</v>
      </c>
      <c r="F110" s="43">
        <f>SUM(F112:F116)</f>
        <v>247000</v>
      </c>
      <c r="G110" s="43">
        <f>SUM(G112:G116)</f>
        <v>7000</v>
      </c>
      <c r="H110" s="43">
        <f>SUM(H112:H116)</f>
        <v>240000</v>
      </c>
    </row>
    <row r="111" spans="1:8" s="44" customFormat="1" ht="15" customHeight="1" x14ac:dyDescent="0.2">
      <c r="A111" s="40"/>
      <c r="B111" s="32"/>
      <c r="C111" s="41"/>
      <c r="D111" s="42"/>
      <c r="E111" s="37" t="s">
        <v>56</v>
      </c>
      <c r="F111" s="43"/>
      <c r="G111" s="45"/>
      <c r="H111" s="46"/>
    </row>
    <row r="112" spans="1:8" ht="14.25" customHeight="1" thickBot="1" x14ac:dyDescent="0.25">
      <c r="A112" s="40">
        <v>2451</v>
      </c>
      <c r="B112" s="52" t="s">
        <v>104</v>
      </c>
      <c r="C112" s="41">
        <v>5</v>
      </c>
      <c r="D112" s="42">
        <v>1</v>
      </c>
      <c r="E112" s="37" t="s">
        <v>125</v>
      </c>
      <c r="F112" s="47">
        <f>SUM(G112:H112)</f>
        <v>247000</v>
      </c>
      <c r="G112" s="48">
        <v>7000</v>
      </c>
      <c r="H112" s="237">
        <v>240000</v>
      </c>
    </row>
    <row r="113" spans="1:8" ht="18" customHeight="1" thickBot="1" x14ac:dyDescent="0.25">
      <c r="A113" s="40">
        <v>2452</v>
      </c>
      <c r="B113" s="52" t="s">
        <v>104</v>
      </c>
      <c r="C113" s="41">
        <v>5</v>
      </c>
      <c r="D113" s="42">
        <v>2</v>
      </c>
      <c r="E113" s="37" t="s">
        <v>126</v>
      </c>
      <c r="F113" s="47">
        <f>SUM(G113:H113)</f>
        <v>0</v>
      </c>
      <c r="G113" s="48"/>
      <c r="H113" s="49"/>
    </row>
    <row r="114" spans="1:8" ht="15" customHeight="1" thickBot="1" x14ac:dyDescent="0.25">
      <c r="A114" s="40">
        <v>2453</v>
      </c>
      <c r="B114" s="52" t="s">
        <v>104</v>
      </c>
      <c r="C114" s="41">
        <v>5</v>
      </c>
      <c r="D114" s="42">
        <v>3</v>
      </c>
      <c r="E114" s="37" t="s">
        <v>127</v>
      </c>
      <c r="F114" s="47">
        <f>SUM(G114:H114)</f>
        <v>0</v>
      </c>
      <c r="G114" s="48"/>
      <c r="H114" s="49"/>
    </row>
    <row r="115" spans="1:8" ht="15" customHeight="1" thickBot="1" x14ac:dyDescent="0.25">
      <c r="A115" s="40">
        <v>2454</v>
      </c>
      <c r="B115" s="52" t="s">
        <v>104</v>
      </c>
      <c r="C115" s="41">
        <v>5</v>
      </c>
      <c r="D115" s="42">
        <v>4</v>
      </c>
      <c r="E115" s="37" t="s">
        <v>128</v>
      </c>
      <c r="F115" s="47">
        <f>SUM(G115:H115)</f>
        <v>0</v>
      </c>
      <c r="G115" s="48"/>
      <c r="H115" s="49"/>
    </row>
    <row r="116" spans="1:8" ht="19.5" customHeight="1" thickBot="1" x14ac:dyDescent="0.25">
      <c r="A116" s="40">
        <v>2455</v>
      </c>
      <c r="B116" s="52" t="s">
        <v>104</v>
      </c>
      <c r="C116" s="41">
        <v>5</v>
      </c>
      <c r="D116" s="42">
        <v>5</v>
      </c>
      <c r="E116" s="37" t="s">
        <v>129</v>
      </c>
      <c r="F116" s="47">
        <f>SUM(G116:H116)</f>
        <v>0</v>
      </c>
      <c r="G116" s="48"/>
      <c r="H116" s="49"/>
    </row>
    <row r="117" spans="1:8" ht="18" customHeight="1" x14ac:dyDescent="0.2">
      <c r="A117" s="40">
        <v>2460</v>
      </c>
      <c r="B117" s="52" t="s">
        <v>104</v>
      </c>
      <c r="C117" s="41">
        <v>6</v>
      </c>
      <c r="D117" s="42">
        <v>0</v>
      </c>
      <c r="E117" s="37" t="s">
        <v>130</v>
      </c>
      <c r="F117" s="43">
        <f>SUM(F119)</f>
        <v>0</v>
      </c>
      <c r="G117" s="43">
        <f>SUM(G119)</f>
        <v>0</v>
      </c>
      <c r="H117" s="43">
        <f>SUM(H119)</f>
        <v>0</v>
      </c>
    </row>
    <row r="118" spans="1:8" s="44" customFormat="1" ht="15" customHeight="1" x14ac:dyDescent="0.2">
      <c r="A118" s="40"/>
      <c r="B118" s="32"/>
      <c r="C118" s="41"/>
      <c r="D118" s="42"/>
      <c r="E118" s="37" t="s">
        <v>56</v>
      </c>
      <c r="F118" s="50"/>
      <c r="G118" s="50"/>
      <c r="H118" s="50"/>
    </row>
    <row r="119" spans="1:8" ht="18.75" customHeight="1" thickBot="1" x14ac:dyDescent="0.25">
      <c r="A119" s="40">
        <v>2461</v>
      </c>
      <c r="B119" s="52" t="s">
        <v>104</v>
      </c>
      <c r="C119" s="41">
        <v>6</v>
      </c>
      <c r="D119" s="42">
        <v>1</v>
      </c>
      <c r="E119" s="37" t="s">
        <v>131</v>
      </c>
      <c r="F119" s="47">
        <f>SUM(G119:H119)</f>
        <v>0</v>
      </c>
      <c r="G119" s="48"/>
      <c r="H119" s="49"/>
    </row>
    <row r="120" spans="1:8" ht="14.25" customHeight="1" x14ac:dyDescent="0.2">
      <c r="A120" s="40">
        <v>2470</v>
      </c>
      <c r="B120" s="52" t="s">
        <v>104</v>
      </c>
      <c r="C120" s="41">
        <v>7</v>
      </c>
      <c r="D120" s="42">
        <v>0</v>
      </c>
      <c r="E120" s="37" t="s">
        <v>132</v>
      </c>
      <c r="F120" s="43">
        <f>SUM(F122:F125)</f>
        <v>0</v>
      </c>
      <c r="G120" s="43">
        <f>SUM(G122:G125)</f>
        <v>0</v>
      </c>
      <c r="H120" s="43">
        <f>SUM(H122:H125)</f>
        <v>0</v>
      </c>
    </row>
    <row r="121" spans="1:8" s="44" customFormat="1" ht="14.25" customHeight="1" x14ac:dyDescent="0.2">
      <c r="A121" s="40"/>
      <c r="B121" s="32"/>
      <c r="C121" s="41"/>
      <c r="D121" s="42"/>
      <c r="E121" s="37" t="s">
        <v>56</v>
      </c>
      <c r="F121" s="43"/>
      <c r="G121" s="45"/>
      <c r="H121" s="46"/>
    </row>
    <row r="122" spans="1:8" ht="25.5" customHeight="1" thickBot="1" x14ac:dyDescent="0.25">
      <c r="A122" s="40">
        <v>2471</v>
      </c>
      <c r="B122" s="52" t="s">
        <v>104</v>
      </c>
      <c r="C122" s="41">
        <v>7</v>
      </c>
      <c r="D122" s="42">
        <v>1</v>
      </c>
      <c r="E122" s="37" t="s">
        <v>133</v>
      </c>
      <c r="F122" s="47">
        <f>SUM(G122:H122)</f>
        <v>0</v>
      </c>
      <c r="G122" s="48"/>
      <c r="H122" s="49"/>
    </row>
    <row r="123" spans="1:8" ht="15" customHeight="1" thickBot="1" x14ac:dyDescent="0.25">
      <c r="A123" s="40">
        <v>2472</v>
      </c>
      <c r="B123" s="52" t="s">
        <v>104</v>
      </c>
      <c r="C123" s="41">
        <v>7</v>
      </c>
      <c r="D123" s="42">
        <v>2</v>
      </c>
      <c r="E123" s="37" t="s">
        <v>134</v>
      </c>
      <c r="F123" s="47">
        <f>SUM(G123:H123)</f>
        <v>0</v>
      </c>
      <c r="G123" s="48"/>
      <c r="H123" s="49"/>
    </row>
    <row r="124" spans="1:8" ht="16.5" customHeight="1" thickBot="1" x14ac:dyDescent="0.25">
      <c r="A124" s="40">
        <v>2473</v>
      </c>
      <c r="B124" s="52" t="s">
        <v>104</v>
      </c>
      <c r="C124" s="41">
        <v>7</v>
      </c>
      <c r="D124" s="42">
        <v>3</v>
      </c>
      <c r="E124" s="37" t="s">
        <v>135</v>
      </c>
      <c r="F124" s="47">
        <f>SUM(G124:H124)</f>
        <v>0</v>
      </c>
      <c r="G124" s="48"/>
      <c r="H124" s="49"/>
    </row>
    <row r="125" spans="1:8" ht="17.25" customHeight="1" thickBot="1" x14ac:dyDescent="0.25">
      <c r="A125" s="40">
        <v>2474</v>
      </c>
      <c r="B125" s="52" t="s">
        <v>104</v>
      </c>
      <c r="C125" s="41">
        <v>7</v>
      </c>
      <c r="D125" s="42">
        <v>4</v>
      </c>
      <c r="E125" s="37" t="s">
        <v>136</v>
      </c>
      <c r="F125" s="47">
        <f>SUM(G125:H125)</f>
        <v>0</v>
      </c>
      <c r="G125" s="48"/>
      <c r="H125" s="49"/>
    </row>
    <row r="126" spans="1:8" ht="29.25" customHeight="1" x14ac:dyDescent="0.2">
      <c r="A126" s="40">
        <v>2480</v>
      </c>
      <c r="B126" s="52" t="s">
        <v>104</v>
      </c>
      <c r="C126" s="41">
        <v>8</v>
      </c>
      <c r="D126" s="42">
        <v>0</v>
      </c>
      <c r="E126" s="37" t="s">
        <v>137</v>
      </c>
      <c r="F126" s="43">
        <f>SUM(F128:F134)</f>
        <v>0</v>
      </c>
      <c r="G126" s="43">
        <f>SUM(G128:G134)</f>
        <v>0</v>
      </c>
      <c r="H126" s="43">
        <f>SUM(H128:H134)</f>
        <v>0</v>
      </c>
    </row>
    <row r="127" spans="1:8" s="44" customFormat="1" ht="16.5" customHeight="1" x14ac:dyDescent="0.2">
      <c r="A127" s="40"/>
      <c r="B127" s="32"/>
      <c r="C127" s="41"/>
      <c r="D127" s="42"/>
      <c r="E127" s="37" t="s">
        <v>56</v>
      </c>
      <c r="F127" s="43"/>
      <c r="G127" s="45"/>
      <c r="H127" s="46"/>
    </row>
    <row r="128" spans="1:8" ht="39.75" customHeight="1" thickBot="1" x14ac:dyDescent="0.25">
      <c r="A128" s="40">
        <v>2481</v>
      </c>
      <c r="B128" s="52" t="s">
        <v>104</v>
      </c>
      <c r="C128" s="41">
        <v>8</v>
      </c>
      <c r="D128" s="42">
        <v>1</v>
      </c>
      <c r="E128" s="37" t="s">
        <v>138</v>
      </c>
      <c r="F128" s="47">
        <f t="shared" ref="F128:F134" si="1">SUM(G128:H128)</f>
        <v>0</v>
      </c>
      <c r="G128" s="48"/>
      <c r="H128" s="49"/>
    </row>
    <row r="129" spans="1:8" ht="40.5" customHeight="1" thickBot="1" x14ac:dyDescent="0.25">
      <c r="A129" s="40">
        <v>2482</v>
      </c>
      <c r="B129" s="52" t="s">
        <v>104</v>
      </c>
      <c r="C129" s="41">
        <v>8</v>
      </c>
      <c r="D129" s="42">
        <v>2</v>
      </c>
      <c r="E129" s="37" t="s">
        <v>139</v>
      </c>
      <c r="F129" s="47">
        <f t="shared" si="1"/>
        <v>0</v>
      </c>
      <c r="G129" s="48"/>
      <c r="H129" s="49"/>
    </row>
    <row r="130" spans="1:8" ht="30" customHeight="1" thickBot="1" x14ac:dyDescent="0.25">
      <c r="A130" s="40">
        <v>2483</v>
      </c>
      <c r="B130" s="52" t="s">
        <v>104</v>
      </c>
      <c r="C130" s="41">
        <v>8</v>
      </c>
      <c r="D130" s="42">
        <v>3</v>
      </c>
      <c r="E130" s="37" t="s">
        <v>140</v>
      </c>
      <c r="F130" s="47">
        <f t="shared" si="1"/>
        <v>0</v>
      </c>
      <c r="G130" s="48"/>
      <c r="H130" s="49"/>
    </row>
    <row r="131" spans="1:8" ht="37.5" customHeight="1" thickBot="1" x14ac:dyDescent="0.25">
      <c r="A131" s="40">
        <v>2484</v>
      </c>
      <c r="B131" s="52" t="s">
        <v>104</v>
      </c>
      <c r="C131" s="41">
        <v>8</v>
      </c>
      <c r="D131" s="42">
        <v>4</v>
      </c>
      <c r="E131" s="37" t="s">
        <v>141</v>
      </c>
      <c r="F131" s="47">
        <f t="shared" si="1"/>
        <v>0</v>
      </c>
      <c r="G131" s="48"/>
      <c r="H131" s="49"/>
    </row>
    <row r="132" spans="1:8" ht="28.5" customHeight="1" thickBot="1" x14ac:dyDescent="0.25">
      <c r="A132" s="40">
        <v>2485</v>
      </c>
      <c r="B132" s="52" t="s">
        <v>104</v>
      </c>
      <c r="C132" s="41">
        <v>8</v>
      </c>
      <c r="D132" s="42">
        <v>5</v>
      </c>
      <c r="E132" s="37" t="s">
        <v>142</v>
      </c>
      <c r="F132" s="47">
        <f t="shared" si="1"/>
        <v>0</v>
      </c>
      <c r="G132" s="48"/>
      <c r="H132" s="49"/>
    </row>
    <row r="133" spans="1:8" ht="20.25" customHeight="1" thickBot="1" x14ac:dyDescent="0.25">
      <c r="A133" s="40">
        <v>2486</v>
      </c>
      <c r="B133" s="52" t="s">
        <v>104</v>
      </c>
      <c r="C133" s="41">
        <v>8</v>
      </c>
      <c r="D133" s="42">
        <v>6</v>
      </c>
      <c r="E133" s="37" t="s">
        <v>143</v>
      </c>
      <c r="F133" s="47">
        <f t="shared" si="1"/>
        <v>0</v>
      </c>
      <c r="G133" s="48"/>
      <c r="H133" s="49"/>
    </row>
    <row r="134" spans="1:8" ht="27" customHeight="1" thickBot="1" x14ac:dyDescent="0.25">
      <c r="A134" s="40">
        <v>2487</v>
      </c>
      <c r="B134" s="52" t="s">
        <v>104</v>
      </c>
      <c r="C134" s="41">
        <v>8</v>
      </c>
      <c r="D134" s="42">
        <v>7</v>
      </c>
      <c r="E134" s="37" t="s">
        <v>144</v>
      </c>
      <c r="F134" s="47">
        <f t="shared" si="1"/>
        <v>0</v>
      </c>
      <c r="G134" s="48"/>
      <c r="H134" s="49"/>
    </row>
    <row r="135" spans="1:8" ht="27.75" customHeight="1" x14ac:dyDescent="0.2">
      <c r="A135" s="40">
        <v>2490</v>
      </c>
      <c r="B135" s="52" t="s">
        <v>104</v>
      </c>
      <c r="C135" s="41">
        <v>9</v>
      </c>
      <c r="D135" s="42">
        <v>0</v>
      </c>
      <c r="E135" s="37" t="s">
        <v>145</v>
      </c>
      <c r="F135" s="43">
        <f>SUM(F137)</f>
        <v>-11000</v>
      </c>
      <c r="G135" s="43">
        <f>SUM(G137)</f>
        <v>0</v>
      </c>
      <c r="H135" s="43">
        <f>SUM(H137)</f>
        <v>-11000</v>
      </c>
    </row>
    <row r="136" spans="1:8" s="44" customFormat="1" ht="16.5" customHeight="1" x14ac:dyDescent="0.2">
      <c r="A136" s="40"/>
      <c r="B136" s="32"/>
      <c r="C136" s="41"/>
      <c r="D136" s="42"/>
      <c r="E136" s="37" t="s">
        <v>56</v>
      </c>
      <c r="F136" s="50"/>
      <c r="G136" s="50"/>
      <c r="H136" s="50"/>
    </row>
    <row r="137" spans="1:8" ht="18.75" customHeight="1" thickBot="1" x14ac:dyDescent="0.25">
      <c r="A137" s="40">
        <v>2491</v>
      </c>
      <c r="B137" s="52" t="s">
        <v>104</v>
      </c>
      <c r="C137" s="41">
        <v>9</v>
      </c>
      <c r="D137" s="42">
        <v>1</v>
      </c>
      <c r="E137" s="37" t="s">
        <v>145</v>
      </c>
      <c r="F137" s="47">
        <f>SUM(G137:H137)</f>
        <v>-11000</v>
      </c>
      <c r="G137" s="48"/>
      <c r="H137" s="49">
        <v>-11000</v>
      </c>
    </row>
    <row r="138" spans="1:8" s="36" customFormat="1" ht="34.5" customHeight="1" x14ac:dyDescent="0.25">
      <c r="A138" s="40">
        <v>2500</v>
      </c>
      <c r="B138" s="145" t="s">
        <v>146</v>
      </c>
      <c r="C138" s="146">
        <v>0</v>
      </c>
      <c r="D138" s="147">
        <v>0</v>
      </c>
      <c r="E138" s="144" t="s">
        <v>536</v>
      </c>
      <c r="F138" s="148">
        <f>SUM(F140,F143,F146,F149,F152,F155,)</f>
        <v>11000</v>
      </c>
      <c r="G138" s="148">
        <f>SUM(G140,G143,G146,G149,G152,G155,)</f>
        <v>8500</v>
      </c>
      <c r="H138" s="148">
        <f>SUM(H140,H143,H146,H149,H152,H155,)</f>
        <v>2500</v>
      </c>
    </row>
    <row r="139" spans="1:8" ht="11.25" customHeight="1" x14ac:dyDescent="0.2">
      <c r="A139" s="31"/>
      <c r="B139" s="32"/>
      <c r="C139" s="33"/>
      <c r="D139" s="34"/>
      <c r="E139" s="37" t="s">
        <v>2</v>
      </c>
      <c r="F139" s="35"/>
      <c r="G139" s="38"/>
      <c r="H139" s="39"/>
    </row>
    <row r="140" spans="1:8" ht="17.25" customHeight="1" x14ac:dyDescent="0.2">
      <c r="A140" s="40">
        <v>2510</v>
      </c>
      <c r="B140" s="52" t="s">
        <v>146</v>
      </c>
      <c r="C140" s="41">
        <v>1</v>
      </c>
      <c r="D140" s="42">
        <v>0</v>
      </c>
      <c r="E140" s="37" t="s">
        <v>147</v>
      </c>
      <c r="F140" s="43">
        <f>SUM(F142)</f>
        <v>1000</v>
      </c>
      <c r="G140" s="43">
        <f>SUM(G142)</f>
        <v>1000</v>
      </c>
      <c r="H140" s="43">
        <f>SUM(H142)</f>
        <v>0</v>
      </c>
    </row>
    <row r="141" spans="1:8" s="44" customFormat="1" ht="10.5" customHeight="1" x14ac:dyDescent="0.2">
      <c r="A141" s="40"/>
      <c r="B141" s="32"/>
      <c r="C141" s="41"/>
      <c r="D141" s="42"/>
      <c r="E141" s="37" t="s">
        <v>56</v>
      </c>
      <c r="F141" s="50"/>
      <c r="G141" s="50"/>
      <c r="H141" s="50"/>
    </row>
    <row r="142" spans="1:8" ht="17.25" customHeight="1" thickBot="1" x14ac:dyDescent="0.25">
      <c r="A142" s="40">
        <v>2511</v>
      </c>
      <c r="B142" s="52" t="s">
        <v>146</v>
      </c>
      <c r="C142" s="41">
        <v>1</v>
      </c>
      <c r="D142" s="42">
        <v>1</v>
      </c>
      <c r="E142" s="37" t="s">
        <v>147</v>
      </c>
      <c r="F142" s="47">
        <f>SUM(G142:H142)</f>
        <v>1000</v>
      </c>
      <c r="G142" s="48">
        <v>1000</v>
      </c>
      <c r="H142" s="49"/>
    </row>
    <row r="143" spans="1:8" ht="18.75" customHeight="1" x14ac:dyDescent="0.2">
      <c r="A143" s="40">
        <v>2520</v>
      </c>
      <c r="B143" s="52" t="s">
        <v>146</v>
      </c>
      <c r="C143" s="41">
        <v>2</v>
      </c>
      <c r="D143" s="42">
        <v>0</v>
      </c>
      <c r="E143" s="37" t="s">
        <v>148</v>
      </c>
      <c r="F143" s="43">
        <f>SUM(F145)</f>
        <v>1500</v>
      </c>
      <c r="G143" s="43">
        <f>SUM(G145)</f>
        <v>1500</v>
      </c>
      <c r="H143" s="43">
        <f>SUM(H145)</f>
        <v>0</v>
      </c>
    </row>
    <row r="144" spans="1:8" s="44" customFormat="1" ht="10.5" customHeight="1" x14ac:dyDescent="0.2">
      <c r="A144" s="40"/>
      <c r="B144" s="32"/>
      <c r="C144" s="41"/>
      <c r="D144" s="42"/>
      <c r="E144" s="37" t="s">
        <v>56</v>
      </c>
      <c r="F144" s="50"/>
      <c r="G144" s="50"/>
      <c r="H144" s="50"/>
    </row>
    <row r="145" spans="1:8" ht="16.5" customHeight="1" thickBot="1" x14ac:dyDescent="0.25">
      <c r="A145" s="40">
        <v>2521</v>
      </c>
      <c r="B145" s="52" t="s">
        <v>146</v>
      </c>
      <c r="C145" s="41">
        <v>2</v>
      </c>
      <c r="D145" s="42">
        <v>1</v>
      </c>
      <c r="E145" s="37" t="s">
        <v>149</v>
      </c>
      <c r="F145" s="47">
        <f>SUM(G145:H145)</f>
        <v>1500</v>
      </c>
      <c r="G145" s="48">
        <v>1500</v>
      </c>
      <c r="H145" s="49"/>
    </row>
    <row r="146" spans="1:8" ht="19.5" customHeight="1" x14ac:dyDescent="0.2">
      <c r="A146" s="40">
        <v>2530</v>
      </c>
      <c r="B146" s="52" t="s">
        <v>146</v>
      </c>
      <c r="C146" s="41">
        <v>3</v>
      </c>
      <c r="D146" s="42">
        <v>0</v>
      </c>
      <c r="E146" s="37" t="s">
        <v>150</v>
      </c>
      <c r="F146" s="43">
        <f>SUM(F148)</f>
        <v>0</v>
      </c>
      <c r="G146" s="43">
        <f>SUM(G148)</f>
        <v>0</v>
      </c>
      <c r="H146" s="43">
        <f>SUM(H148)</f>
        <v>0</v>
      </c>
    </row>
    <row r="147" spans="1:8" s="44" customFormat="1" ht="10.5" customHeight="1" x14ac:dyDescent="0.2">
      <c r="A147" s="40"/>
      <c r="B147" s="32"/>
      <c r="C147" s="41"/>
      <c r="D147" s="42"/>
      <c r="E147" s="37" t="s">
        <v>56</v>
      </c>
      <c r="F147" s="50"/>
      <c r="G147" s="50"/>
      <c r="H147" s="50"/>
    </row>
    <row r="148" spans="1:8" ht="16.5" customHeight="1" thickBot="1" x14ac:dyDescent="0.25">
      <c r="A148" s="40">
        <v>2531</v>
      </c>
      <c r="B148" s="52" t="s">
        <v>146</v>
      </c>
      <c r="C148" s="41">
        <v>3</v>
      </c>
      <c r="D148" s="42">
        <v>1</v>
      </c>
      <c r="E148" s="37" t="s">
        <v>150</v>
      </c>
      <c r="F148" s="47">
        <f>SUM(G148:H148)</f>
        <v>0</v>
      </c>
      <c r="G148" s="48"/>
      <c r="H148" s="49"/>
    </row>
    <row r="149" spans="1:8" ht="24.75" customHeight="1" x14ac:dyDescent="0.2">
      <c r="A149" s="40">
        <v>2540</v>
      </c>
      <c r="B149" s="52" t="s">
        <v>146</v>
      </c>
      <c r="C149" s="41">
        <v>4</v>
      </c>
      <c r="D149" s="42">
        <v>0</v>
      </c>
      <c r="E149" s="37" t="s">
        <v>151</v>
      </c>
      <c r="F149" s="43">
        <f>SUM(F151)</f>
        <v>8500</v>
      </c>
      <c r="G149" s="43">
        <f>SUM(G151)</f>
        <v>6000</v>
      </c>
      <c r="H149" s="43">
        <f>SUM(H151)</f>
        <v>2500</v>
      </c>
    </row>
    <row r="150" spans="1:8" s="44" customFormat="1" ht="16.5" customHeight="1" x14ac:dyDescent="0.2">
      <c r="A150" s="40"/>
      <c r="B150" s="32"/>
      <c r="C150" s="41"/>
      <c r="D150" s="42"/>
      <c r="E150" s="37" t="s">
        <v>56</v>
      </c>
      <c r="F150" s="50"/>
      <c r="G150" s="50"/>
      <c r="H150" s="50"/>
    </row>
    <row r="151" spans="1:8" ht="29.25" customHeight="1" thickBot="1" x14ac:dyDescent="0.25">
      <c r="A151" s="40">
        <v>2541</v>
      </c>
      <c r="B151" s="52" t="s">
        <v>146</v>
      </c>
      <c r="C151" s="41">
        <v>4</v>
      </c>
      <c r="D151" s="42">
        <v>1</v>
      </c>
      <c r="E151" s="37" t="s">
        <v>151</v>
      </c>
      <c r="F151" s="47">
        <f>SUM(G151:H151)</f>
        <v>8500</v>
      </c>
      <c r="G151" s="48">
        <v>6000</v>
      </c>
      <c r="H151" s="49">
        <v>2500</v>
      </c>
    </row>
    <row r="152" spans="1:8" ht="27" customHeight="1" x14ac:dyDescent="0.2">
      <c r="A152" s="40">
        <v>2550</v>
      </c>
      <c r="B152" s="52" t="s">
        <v>146</v>
      </c>
      <c r="C152" s="41">
        <v>5</v>
      </c>
      <c r="D152" s="42">
        <v>0</v>
      </c>
      <c r="E152" s="37" t="s">
        <v>152</v>
      </c>
      <c r="F152" s="43">
        <f>SUM(F154)</f>
        <v>0</v>
      </c>
      <c r="G152" s="43">
        <f>SUM(G154)</f>
        <v>0</v>
      </c>
      <c r="H152" s="43">
        <f>SUM(H154)</f>
        <v>0</v>
      </c>
    </row>
    <row r="153" spans="1:8" s="44" customFormat="1" ht="14.25" customHeight="1" x14ac:dyDescent="0.2">
      <c r="A153" s="40"/>
      <c r="B153" s="32"/>
      <c r="C153" s="41"/>
      <c r="D153" s="42"/>
      <c r="E153" s="37" t="s">
        <v>56</v>
      </c>
      <c r="F153" s="50"/>
      <c r="G153" s="50"/>
      <c r="H153" s="50"/>
    </row>
    <row r="154" spans="1:8" ht="27.75" customHeight="1" thickBot="1" x14ac:dyDescent="0.25">
      <c r="A154" s="40">
        <v>2551</v>
      </c>
      <c r="B154" s="52" t="s">
        <v>146</v>
      </c>
      <c r="C154" s="41">
        <v>5</v>
      </c>
      <c r="D154" s="42">
        <v>1</v>
      </c>
      <c r="E154" s="37" t="s">
        <v>152</v>
      </c>
      <c r="F154" s="47">
        <f>SUM(G154:H154)</f>
        <v>0</v>
      </c>
      <c r="G154" s="48"/>
      <c r="H154" s="49"/>
    </row>
    <row r="155" spans="1:8" ht="25.5" customHeight="1" x14ac:dyDescent="0.2">
      <c r="A155" s="40">
        <v>2560</v>
      </c>
      <c r="B155" s="52" t="s">
        <v>146</v>
      </c>
      <c r="C155" s="41">
        <v>6</v>
      </c>
      <c r="D155" s="42">
        <v>0</v>
      </c>
      <c r="E155" s="37" t="s">
        <v>153</v>
      </c>
      <c r="F155" s="43">
        <f>SUM(F157)</f>
        <v>0</v>
      </c>
      <c r="G155" s="43">
        <f>SUM(G157)</f>
        <v>0</v>
      </c>
      <c r="H155" s="43">
        <f>SUM(H157)</f>
        <v>0</v>
      </c>
    </row>
    <row r="156" spans="1:8" s="44" customFormat="1" ht="10.5" customHeight="1" x14ac:dyDescent="0.2">
      <c r="A156" s="40"/>
      <c r="B156" s="32"/>
      <c r="C156" s="41"/>
      <c r="D156" s="42"/>
      <c r="E156" s="37" t="s">
        <v>56</v>
      </c>
      <c r="F156" s="50"/>
      <c r="G156" s="50"/>
      <c r="H156" s="50"/>
    </row>
    <row r="157" spans="1:8" ht="27.75" customHeight="1" thickBot="1" x14ac:dyDescent="0.25">
      <c r="A157" s="40">
        <v>2561</v>
      </c>
      <c r="B157" s="52" t="s">
        <v>146</v>
      </c>
      <c r="C157" s="41">
        <v>6</v>
      </c>
      <c r="D157" s="42">
        <v>1</v>
      </c>
      <c r="E157" s="37" t="s">
        <v>153</v>
      </c>
      <c r="F157" s="47">
        <f>SUM(G157:H157)</f>
        <v>0</v>
      </c>
      <c r="G157" s="48"/>
      <c r="H157" s="49"/>
    </row>
    <row r="158" spans="1:8" s="36" customFormat="1" ht="48.75" customHeight="1" x14ac:dyDescent="0.25">
      <c r="A158" s="40">
        <v>2600</v>
      </c>
      <c r="B158" s="145" t="s">
        <v>154</v>
      </c>
      <c r="C158" s="146">
        <v>0</v>
      </c>
      <c r="D158" s="147">
        <v>0</v>
      </c>
      <c r="E158" s="144" t="s">
        <v>538</v>
      </c>
      <c r="F158" s="148">
        <f>SUM(F160,F163,F166,F169,F172,F175,)</f>
        <v>189000</v>
      </c>
      <c r="G158" s="148">
        <f>SUM(G160,G163,G166,G169,G172,G175,)</f>
        <v>89000</v>
      </c>
      <c r="H158" s="148">
        <f>SUM(H160,H163,H166,H169,H172,H175,)</f>
        <v>100000</v>
      </c>
    </row>
    <row r="159" spans="1:8" ht="11.25" customHeight="1" x14ac:dyDescent="0.2">
      <c r="A159" s="31"/>
      <c r="B159" s="32"/>
      <c r="C159" s="33"/>
      <c r="D159" s="34"/>
      <c r="E159" s="37" t="s">
        <v>2</v>
      </c>
      <c r="F159" s="35"/>
      <c r="G159" s="38"/>
      <c r="H159" s="39"/>
    </row>
    <row r="160" spans="1:8" ht="16.5" customHeight="1" x14ac:dyDescent="0.2">
      <c r="A160" s="40">
        <v>2610</v>
      </c>
      <c r="B160" s="52" t="s">
        <v>154</v>
      </c>
      <c r="C160" s="41">
        <v>1</v>
      </c>
      <c r="D160" s="42">
        <v>0</v>
      </c>
      <c r="E160" s="37" t="s">
        <v>155</v>
      </c>
      <c r="F160" s="43">
        <f>SUM(F162)</f>
        <v>0</v>
      </c>
      <c r="G160" s="43">
        <f>SUM(G162)</f>
        <v>0</v>
      </c>
      <c r="H160" s="43">
        <f>SUM(H162)</f>
        <v>0</v>
      </c>
    </row>
    <row r="161" spans="1:8" s="44" customFormat="1" ht="10.5" customHeight="1" x14ac:dyDescent="0.2">
      <c r="A161" s="40"/>
      <c r="B161" s="32"/>
      <c r="C161" s="41"/>
      <c r="D161" s="42"/>
      <c r="E161" s="37" t="s">
        <v>56</v>
      </c>
      <c r="F161" s="50"/>
      <c r="G161" s="50"/>
      <c r="H161" s="50"/>
    </row>
    <row r="162" spans="1:8" ht="21" customHeight="1" thickBot="1" x14ac:dyDescent="0.25">
      <c r="A162" s="40">
        <v>2611</v>
      </c>
      <c r="B162" s="52" t="s">
        <v>154</v>
      </c>
      <c r="C162" s="41">
        <v>1</v>
      </c>
      <c r="D162" s="42">
        <v>1</v>
      </c>
      <c r="E162" s="37" t="s">
        <v>156</v>
      </c>
      <c r="F162" s="47">
        <f>SUM(G162:H162)</f>
        <v>0</v>
      </c>
      <c r="G162" s="48"/>
      <c r="H162" s="49"/>
    </row>
    <row r="163" spans="1:8" ht="17.25" customHeight="1" x14ac:dyDescent="0.2">
      <c r="A163" s="40">
        <v>2620</v>
      </c>
      <c r="B163" s="52" t="s">
        <v>154</v>
      </c>
      <c r="C163" s="41">
        <v>2</v>
      </c>
      <c r="D163" s="42">
        <v>0</v>
      </c>
      <c r="E163" s="37" t="s">
        <v>157</v>
      </c>
      <c r="F163" s="43">
        <f>SUM(F165)</f>
        <v>0</v>
      </c>
      <c r="G163" s="43">
        <f>SUM(G165)</f>
        <v>0</v>
      </c>
      <c r="H163" s="43">
        <f>SUM(H165)</f>
        <v>0</v>
      </c>
    </row>
    <row r="164" spans="1:8" s="44" customFormat="1" ht="10.5" customHeight="1" x14ac:dyDescent="0.2">
      <c r="A164" s="40"/>
      <c r="B164" s="32"/>
      <c r="C164" s="41"/>
      <c r="D164" s="42"/>
      <c r="E164" s="37" t="s">
        <v>56</v>
      </c>
      <c r="F164" s="50"/>
      <c r="G164" s="50"/>
      <c r="H164" s="50"/>
    </row>
    <row r="165" spans="1:8" ht="13.5" customHeight="1" thickBot="1" x14ac:dyDescent="0.25">
      <c r="A165" s="40">
        <v>2621</v>
      </c>
      <c r="B165" s="52" t="s">
        <v>154</v>
      </c>
      <c r="C165" s="41">
        <v>2</v>
      </c>
      <c r="D165" s="42">
        <v>1</v>
      </c>
      <c r="E165" s="37" t="s">
        <v>157</v>
      </c>
      <c r="F165" s="47">
        <f>SUM(G165:H165)</f>
        <v>0</v>
      </c>
      <c r="G165" s="48"/>
      <c r="H165" s="49"/>
    </row>
    <row r="166" spans="1:8" ht="18.75" customHeight="1" x14ac:dyDescent="0.2">
      <c r="A166" s="40">
        <v>2630</v>
      </c>
      <c r="B166" s="52" t="s">
        <v>154</v>
      </c>
      <c r="C166" s="41">
        <v>3</v>
      </c>
      <c r="D166" s="42">
        <v>0</v>
      </c>
      <c r="E166" s="37" t="s">
        <v>158</v>
      </c>
      <c r="F166" s="43">
        <f>SUM(F168)</f>
        <v>9500</v>
      </c>
      <c r="G166" s="43">
        <f>SUM(G168)</f>
        <v>9500</v>
      </c>
      <c r="H166" s="43">
        <f>SUM(H168)</f>
        <v>0</v>
      </c>
    </row>
    <row r="167" spans="1:8" s="44" customFormat="1" ht="15.75" customHeight="1" x14ac:dyDescent="0.2">
      <c r="A167" s="40"/>
      <c r="B167" s="32"/>
      <c r="C167" s="41"/>
      <c r="D167" s="42"/>
      <c r="E167" s="37" t="s">
        <v>56</v>
      </c>
      <c r="F167" s="50"/>
      <c r="G167" s="50"/>
      <c r="H167" s="50"/>
    </row>
    <row r="168" spans="1:8" ht="15" customHeight="1" thickBot="1" x14ac:dyDescent="0.25">
      <c r="A168" s="40">
        <v>2631</v>
      </c>
      <c r="B168" s="52" t="s">
        <v>154</v>
      </c>
      <c r="C168" s="41">
        <v>3</v>
      </c>
      <c r="D168" s="42">
        <v>1</v>
      </c>
      <c r="E168" s="37" t="s">
        <v>159</v>
      </c>
      <c r="F168" s="47">
        <f>SUM(G168:H168)</f>
        <v>9500</v>
      </c>
      <c r="G168" s="48">
        <v>9500</v>
      </c>
      <c r="H168" s="49">
        <v>0</v>
      </c>
    </row>
    <row r="169" spans="1:8" ht="15.75" customHeight="1" x14ac:dyDescent="0.2">
      <c r="A169" s="40">
        <v>2640</v>
      </c>
      <c r="B169" s="52" t="s">
        <v>154</v>
      </c>
      <c r="C169" s="41">
        <v>4</v>
      </c>
      <c r="D169" s="42">
        <v>0</v>
      </c>
      <c r="E169" s="37" t="s">
        <v>160</v>
      </c>
      <c r="F169" s="43">
        <f>SUM(F171)</f>
        <v>66000</v>
      </c>
      <c r="G169" s="43">
        <f>SUM(G171)</f>
        <v>6000</v>
      </c>
      <c r="H169" s="43">
        <f>SUM(H171)</f>
        <v>60000</v>
      </c>
    </row>
    <row r="170" spans="1:8" s="44" customFormat="1" ht="14.25" customHeight="1" x14ac:dyDescent="0.2">
      <c r="A170" s="40"/>
      <c r="B170" s="32"/>
      <c r="C170" s="41"/>
      <c r="D170" s="42"/>
      <c r="E170" s="37" t="s">
        <v>56</v>
      </c>
      <c r="F170" s="50"/>
      <c r="G170" s="50"/>
      <c r="H170" s="50"/>
    </row>
    <row r="171" spans="1:8" ht="13.5" customHeight="1" thickBot="1" x14ac:dyDescent="0.25">
      <c r="A171" s="40">
        <v>2641</v>
      </c>
      <c r="B171" s="52" t="s">
        <v>154</v>
      </c>
      <c r="C171" s="41">
        <v>4</v>
      </c>
      <c r="D171" s="42">
        <v>1</v>
      </c>
      <c r="E171" s="37" t="s">
        <v>161</v>
      </c>
      <c r="F171" s="47">
        <f>SUM(G171:H171)</f>
        <v>66000</v>
      </c>
      <c r="G171" s="48">
        <v>6000</v>
      </c>
      <c r="H171" s="237">
        <v>60000</v>
      </c>
    </row>
    <row r="172" spans="1:8" ht="45" customHeight="1" x14ac:dyDescent="0.2">
      <c r="A172" s="40">
        <v>2650</v>
      </c>
      <c r="B172" s="52" t="s">
        <v>154</v>
      </c>
      <c r="C172" s="41">
        <v>5</v>
      </c>
      <c r="D172" s="42">
        <v>0</v>
      </c>
      <c r="E172" s="37" t="s">
        <v>162</v>
      </c>
      <c r="F172" s="43">
        <f>SUM(F174)</f>
        <v>0</v>
      </c>
      <c r="G172" s="43">
        <f>SUM(G174)</f>
        <v>0</v>
      </c>
      <c r="H172" s="43">
        <f>SUM(H174)</f>
        <v>0</v>
      </c>
    </row>
    <row r="173" spans="1:8" s="44" customFormat="1" ht="14.25" customHeight="1" x14ac:dyDescent="0.2">
      <c r="A173" s="40"/>
      <c r="B173" s="32"/>
      <c r="C173" s="41"/>
      <c r="D173" s="42"/>
      <c r="E173" s="37" t="s">
        <v>56</v>
      </c>
      <c r="F173" s="50"/>
      <c r="G173" s="50"/>
      <c r="H173" s="50"/>
    </row>
    <row r="174" spans="1:8" ht="37.5" customHeight="1" thickBot="1" x14ac:dyDescent="0.25">
      <c r="A174" s="40">
        <v>2651</v>
      </c>
      <c r="B174" s="52" t="s">
        <v>154</v>
      </c>
      <c r="C174" s="41">
        <v>5</v>
      </c>
      <c r="D174" s="42">
        <v>1</v>
      </c>
      <c r="E174" s="37" t="s">
        <v>162</v>
      </c>
      <c r="F174" s="47">
        <f>SUM(G174:H174)</f>
        <v>0</v>
      </c>
      <c r="G174" s="48"/>
      <c r="H174" s="49"/>
    </row>
    <row r="175" spans="1:8" ht="29.25" customHeight="1" x14ac:dyDescent="0.2">
      <c r="A175" s="40">
        <v>2660</v>
      </c>
      <c r="B175" s="52" t="s">
        <v>154</v>
      </c>
      <c r="C175" s="41">
        <v>6</v>
      </c>
      <c r="D175" s="42">
        <v>0</v>
      </c>
      <c r="E175" s="37" t="s">
        <v>163</v>
      </c>
      <c r="F175" s="43">
        <f>SUM(F177)</f>
        <v>113500</v>
      </c>
      <c r="G175" s="43">
        <f>SUM(G177)</f>
        <v>73500</v>
      </c>
      <c r="H175" s="43">
        <f>SUM(H177)</f>
        <v>40000</v>
      </c>
    </row>
    <row r="176" spans="1:8" s="44" customFormat="1" ht="14.25" customHeight="1" x14ac:dyDescent="0.2">
      <c r="A176" s="40"/>
      <c r="B176" s="32"/>
      <c r="C176" s="41"/>
      <c r="D176" s="42"/>
      <c r="E176" s="37" t="s">
        <v>56</v>
      </c>
      <c r="F176" s="50"/>
      <c r="G176" s="50"/>
      <c r="H176" s="50"/>
    </row>
    <row r="177" spans="1:8" ht="26.25" customHeight="1" thickBot="1" x14ac:dyDescent="0.25">
      <c r="A177" s="40">
        <v>2661</v>
      </c>
      <c r="B177" s="52" t="s">
        <v>154</v>
      </c>
      <c r="C177" s="41">
        <v>6</v>
      </c>
      <c r="D177" s="42">
        <v>1</v>
      </c>
      <c r="E177" s="37" t="s">
        <v>163</v>
      </c>
      <c r="F177" s="47">
        <f>SUM(G177:H177)</f>
        <v>113500</v>
      </c>
      <c r="G177" s="48">
        <v>73500</v>
      </c>
      <c r="H177" s="237">
        <v>40000</v>
      </c>
    </row>
    <row r="178" spans="1:8" s="36" customFormat="1" ht="36" customHeight="1" x14ac:dyDescent="0.25">
      <c r="A178" s="40">
        <v>2700</v>
      </c>
      <c r="B178" s="145" t="s">
        <v>164</v>
      </c>
      <c r="C178" s="146">
        <v>0</v>
      </c>
      <c r="D178" s="147">
        <v>0</v>
      </c>
      <c r="E178" s="144" t="s">
        <v>539</v>
      </c>
      <c r="F178" s="148">
        <f>SUM(F180,F185,F191,F197,F200,F203)</f>
        <v>0</v>
      </c>
      <c r="G178" s="148">
        <f>SUM(G180,G185,G191,G197,G200,G203)</f>
        <v>0</v>
      </c>
      <c r="H178" s="148">
        <f>SUM(H180,H185,H191,H197,H200,H203)</f>
        <v>0</v>
      </c>
    </row>
    <row r="179" spans="1:8" ht="11.25" customHeight="1" x14ac:dyDescent="0.2">
      <c r="A179" s="31"/>
      <c r="B179" s="32"/>
      <c r="C179" s="33"/>
      <c r="D179" s="34"/>
      <c r="E179" s="37" t="s">
        <v>2</v>
      </c>
      <c r="F179" s="35"/>
      <c r="G179" s="38"/>
      <c r="H179" s="39"/>
    </row>
    <row r="180" spans="1:8" ht="15.75" customHeight="1" x14ac:dyDescent="0.2">
      <c r="A180" s="40">
        <v>2710</v>
      </c>
      <c r="B180" s="52" t="s">
        <v>164</v>
      </c>
      <c r="C180" s="41">
        <v>1</v>
      </c>
      <c r="D180" s="42">
        <v>0</v>
      </c>
      <c r="E180" s="37" t="s">
        <v>165</v>
      </c>
      <c r="F180" s="43">
        <f>SUM(F182:F184)</f>
        <v>0</v>
      </c>
      <c r="G180" s="43">
        <f>SUM(G182:G184)</f>
        <v>0</v>
      </c>
      <c r="H180" s="43">
        <f>SUM(H182:H184)</f>
        <v>0</v>
      </c>
    </row>
    <row r="181" spans="1:8" s="44" customFormat="1" ht="14.25" customHeight="1" x14ac:dyDescent="0.2">
      <c r="A181" s="40"/>
      <c r="B181" s="32"/>
      <c r="C181" s="41"/>
      <c r="D181" s="42"/>
      <c r="E181" s="37" t="s">
        <v>56</v>
      </c>
      <c r="F181" s="43"/>
      <c r="G181" s="45"/>
      <c r="H181" s="46"/>
    </row>
    <row r="182" spans="1:8" ht="18" customHeight="1" thickBot="1" x14ac:dyDescent="0.25">
      <c r="A182" s="40">
        <v>2711</v>
      </c>
      <c r="B182" s="52" t="s">
        <v>164</v>
      </c>
      <c r="C182" s="41">
        <v>1</v>
      </c>
      <c r="D182" s="42">
        <v>1</v>
      </c>
      <c r="E182" s="37" t="s">
        <v>166</v>
      </c>
      <c r="F182" s="47">
        <f>SUM(G182:H182)</f>
        <v>0</v>
      </c>
      <c r="G182" s="45"/>
      <c r="H182" s="46"/>
    </row>
    <row r="183" spans="1:8" ht="21.75" customHeight="1" thickBot="1" x14ac:dyDescent="0.25">
      <c r="A183" s="40">
        <v>2712</v>
      </c>
      <c r="B183" s="52" t="s">
        <v>164</v>
      </c>
      <c r="C183" s="41">
        <v>1</v>
      </c>
      <c r="D183" s="42">
        <v>2</v>
      </c>
      <c r="E183" s="37" t="s">
        <v>167</v>
      </c>
      <c r="F183" s="47">
        <f>SUM(G183:H183)</f>
        <v>0</v>
      </c>
      <c r="G183" s="45"/>
      <c r="H183" s="46"/>
    </row>
    <row r="184" spans="1:8" ht="19.5" customHeight="1" thickBot="1" x14ac:dyDescent="0.25">
      <c r="A184" s="40">
        <v>2713</v>
      </c>
      <c r="B184" s="52" t="s">
        <v>164</v>
      </c>
      <c r="C184" s="41">
        <v>1</v>
      </c>
      <c r="D184" s="42">
        <v>3</v>
      </c>
      <c r="E184" s="37" t="s">
        <v>168</v>
      </c>
      <c r="F184" s="47">
        <f>SUM(G184:H184)</f>
        <v>0</v>
      </c>
      <c r="G184" s="45"/>
      <c r="H184" s="46"/>
    </row>
    <row r="185" spans="1:8" ht="15" customHeight="1" x14ac:dyDescent="0.2">
      <c r="A185" s="40">
        <v>2720</v>
      </c>
      <c r="B185" s="52" t="s">
        <v>164</v>
      </c>
      <c r="C185" s="41">
        <v>2</v>
      </c>
      <c r="D185" s="42">
        <v>0</v>
      </c>
      <c r="E185" s="37" t="s">
        <v>169</v>
      </c>
      <c r="F185" s="43">
        <f>SUM(F187:F190)</f>
        <v>0</v>
      </c>
      <c r="G185" s="43">
        <f>SUM(G187:G190)</f>
        <v>0</v>
      </c>
      <c r="H185" s="43">
        <f>SUM(H187:H190)</f>
        <v>0</v>
      </c>
    </row>
    <row r="186" spans="1:8" s="44" customFormat="1" ht="14.25" customHeight="1" x14ac:dyDescent="0.2">
      <c r="A186" s="40"/>
      <c r="B186" s="32"/>
      <c r="C186" s="41"/>
      <c r="D186" s="42"/>
      <c r="E186" s="37" t="s">
        <v>56</v>
      </c>
      <c r="F186" s="43"/>
      <c r="G186" s="45"/>
      <c r="H186" s="46"/>
    </row>
    <row r="187" spans="1:8" ht="21" customHeight="1" thickBot="1" x14ac:dyDescent="0.25">
      <c r="A187" s="40">
        <v>2721</v>
      </c>
      <c r="B187" s="52" t="s">
        <v>164</v>
      </c>
      <c r="C187" s="41">
        <v>2</v>
      </c>
      <c r="D187" s="42">
        <v>1</v>
      </c>
      <c r="E187" s="37" t="s">
        <v>170</v>
      </c>
      <c r="F187" s="47">
        <f>SUM(G187:H187)</f>
        <v>0</v>
      </c>
      <c r="G187" s="48"/>
      <c r="H187" s="49"/>
    </row>
    <row r="188" spans="1:8" ht="20.25" customHeight="1" thickBot="1" x14ac:dyDescent="0.25">
      <c r="A188" s="40">
        <v>2722</v>
      </c>
      <c r="B188" s="52" t="s">
        <v>164</v>
      </c>
      <c r="C188" s="41">
        <v>2</v>
      </c>
      <c r="D188" s="42">
        <v>2</v>
      </c>
      <c r="E188" s="37" t="s">
        <v>171</v>
      </c>
      <c r="F188" s="47">
        <f>SUM(G188:H188)</f>
        <v>0</v>
      </c>
      <c r="G188" s="48"/>
      <c r="H188" s="49"/>
    </row>
    <row r="189" spans="1:8" ht="18.75" customHeight="1" thickBot="1" x14ac:dyDescent="0.25">
      <c r="A189" s="40">
        <v>2723</v>
      </c>
      <c r="B189" s="52" t="s">
        <v>164</v>
      </c>
      <c r="C189" s="41">
        <v>2</v>
      </c>
      <c r="D189" s="42">
        <v>3</v>
      </c>
      <c r="E189" s="37" t="s">
        <v>172</v>
      </c>
      <c r="F189" s="47">
        <f>SUM(G189:H189)</f>
        <v>0</v>
      </c>
      <c r="G189" s="48"/>
      <c r="H189" s="49"/>
    </row>
    <row r="190" spans="1:8" ht="15.75" customHeight="1" thickBot="1" x14ac:dyDescent="0.25">
      <c r="A190" s="40">
        <v>2724</v>
      </c>
      <c r="B190" s="52" t="s">
        <v>164</v>
      </c>
      <c r="C190" s="41">
        <v>2</v>
      </c>
      <c r="D190" s="42">
        <v>4</v>
      </c>
      <c r="E190" s="37" t="s">
        <v>173</v>
      </c>
      <c r="F190" s="47">
        <f>SUM(G190:H190)</f>
        <v>0</v>
      </c>
      <c r="G190" s="48"/>
      <c r="H190" s="49"/>
    </row>
    <row r="191" spans="1:8" ht="19.5" customHeight="1" x14ac:dyDescent="0.2">
      <c r="A191" s="40">
        <v>2730</v>
      </c>
      <c r="B191" s="52" t="s">
        <v>164</v>
      </c>
      <c r="C191" s="41">
        <v>3</v>
      </c>
      <c r="D191" s="42">
        <v>0</v>
      </c>
      <c r="E191" s="37" t="s">
        <v>174</v>
      </c>
      <c r="F191" s="43">
        <f>SUM(F193:F196)</f>
        <v>0</v>
      </c>
      <c r="G191" s="43">
        <f>SUM(G193:G196)</f>
        <v>0</v>
      </c>
      <c r="H191" s="43">
        <f>SUM(H193:H196)</f>
        <v>0</v>
      </c>
    </row>
    <row r="192" spans="1:8" s="44" customFormat="1" ht="10.5" customHeight="1" x14ac:dyDescent="0.2">
      <c r="A192" s="40"/>
      <c r="B192" s="32"/>
      <c r="C192" s="41"/>
      <c r="D192" s="42"/>
      <c r="E192" s="37" t="s">
        <v>56</v>
      </c>
      <c r="F192" s="43"/>
      <c r="G192" s="45"/>
      <c r="H192" s="46"/>
    </row>
    <row r="193" spans="1:8" ht="15" customHeight="1" thickBot="1" x14ac:dyDescent="0.25">
      <c r="A193" s="40">
        <v>2731</v>
      </c>
      <c r="B193" s="52" t="s">
        <v>164</v>
      </c>
      <c r="C193" s="41">
        <v>3</v>
      </c>
      <c r="D193" s="42">
        <v>1</v>
      </c>
      <c r="E193" s="37" t="s">
        <v>175</v>
      </c>
      <c r="F193" s="47">
        <f>SUM(G193:H193)</f>
        <v>0</v>
      </c>
      <c r="G193" s="48"/>
      <c r="H193" s="49"/>
    </row>
    <row r="194" spans="1:8" ht="18" customHeight="1" thickBot="1" x14ac:dyDescent="0.25">
      <c r="A194" s="40">
        <v>2732</v>
      </c>
      <c r="B194" s="52" t="s">
        <v>164</v>
      </c>
      <c r="C194" s="41">
        <v>3</v>
      </c>
      <c r="D194" s="42">
        <v>2</v>
      </c>
      <c r="E194" s="37" t="s">
        <v>176</v>
      </c>
      <c r="F194" s="47">
        <f>SUM(G194:H194)</f>
        <v>0</v>
      </c>
      <c r="G194" s="48"/>
      <c r="H194" s="49"/>
    </row>
    <row r="195" spans="1:8" ht="16.5" customHeight="1" thickBot="1" x14ac:dyDescent="0.25">
      <c r="A195" s="40">
        <v>2733</v>
      </c>
      <c r="B195" s="52" t="s">
        <v>164</v>
      </c>
      <c r="C195" s="41">
        <v>3</v>
      </c>
      <c r="D195" s="42">
        <v>3</v>
      </c>
      <c r="E195" s="37" t="s">
        <v>177</v>
      </c>
      <c r="F195" s="47">
        <f>SUM(G195:H195)</f>
        <v>0</v>
      </c>
      <c r="G195" s="48"/>
      <c r="H195" s="49"/>
    </row>
    <row r="196" spans="1:8" ht="26.25" customHeight="1" thickBot="1" x14ac:dyDescent="0.25">
      <c r="A196" s="40">
        <v>2734</v>
      </c>
      <c r="B196" s="52" t="s">
        <v>164</v>
      </c>
      <c r="C196" s="41">
        <v>3</v>
      </c>
      <c r="D196" s="42">
        <v>4</v>
      </c>
      <c r="E196" s="37" t="s">
        <v>178</v>
      </c>
      <c r="F196" s="47">
        <f>SUM(G196:H196)</f>
        <v>0</v>
      </c>
      <c r="G196" s="48"/>
      <c r="H196" s="49"/>
    </row>
    <row r="197" spans="1:8" ht="15.75" customHeight="1" x14ac:dyDescent="0.2">
      <c r="A197" s="40">
        <v>2740</v>
      </c>
      <c r="B197" s="52" t="s">
        <v>164</v>
      </c>
      <c r="C197" s="41">
        <v>4</v>
      </c>
      <c r="D197" s="42">
        <v>0</v>
      </c>
      <c r="E197" s="37" t="s">
        <v>179</v>
      </c>
      <c r="F197" s="43">
        <f>SUM(F199)</f>
        <v>0</v>
      </c>
      <c r="G197" s="43">
        <f>SUM(G199)</f>
        <v>0</v>
      </c>
      <c r="H197" s="43">
        <f>SUM(H199)</f>
        <v>0</v>
      </c>
    </row>
    <row r="198" spans="1:8" s="44" customFormat="1" ht="10.5" customHeight="1" x14ac:dyDescent="0.2">
      <c r="A198" s="40"/>
      <c r="B198" s="32"/>
      <c r="C198" s="41"/>
      <c r="D198" s="42"/>
      <c r="E198" s="37" t="s">
        <v>56</v>
      </c>
      <c r="F198" s="50"/>
      <c r="G198" s="50"/>
      <c r="H198" s="50"/>
    </row>
    <row r="199" spans="1:8" ht="17.25" customHeight="1" thickBot="1" x14ac:dyDescent="0.25">
      <c r="A199" s="40">
        <v>2741</v>
      </c>
      <c r="B199" s="52" t="s">
        <v>164</v>
      </c>
      <c r="C199" s="41">
        <v>4</v>
      </c>
      <c r="D199" s="42">
        <v>1</v>
      </c>
      <c r="E199" s="37" t="s">
        <v>179</v>
      </c>
      <c r="F199" s="47">
        <f>SUM(G199:H199)</f>
        <v>0</v>
      </c>
      <c r="G199" s="48"/>
      <c r="H199" s="49"/>
    </row>
    <row r="200" spans="1:8" ht="28.5" customHeight="1" x14ac:dyDescent="0.2">
      <c r="A200" s="40">
        <v>2750</v>
      </c>
      <c r="B200" s="52" t="s">
        <v>164</v>
      </c>
      <c r="C200" s="41">
        <v>5</v>
      </c>
      <c r="D200" s="42">
        <v>0</v>
      </c>
      <c r="E200" s="37" t="s">
        <v>180</v>
      </c>
      <c r="F200" s="43">
        <f>SUM(F202)</f>
        <v>0</v>
      </c>
      <c r="G200" s="43">
        <f>SUM(G202)</f>
        <v>0</v>
      </c>
      <c r="H200" s="43">
        <f>SUM(H202)</f>
        <v>0</v>
      </c>
    </row>
    <row r="201" spans="1:8" s="44" customFormat="1" ht="15.75" customHeight="1" x14ac:dyDescent="0.2">
      <c r="A201" s="40"/>
      <c r="B201" s="32"/>
      <c r="C201" s="41"/>
      <c r="D201" s="42"/>
      <c r="E201" s="37" t="s">
        <v>56</v>
      </c>
      <c r="F201" s="50"/>
      <c r="G201" s="50"/>
      <c r="H201" s="50"/>
    </row>
    <row r="202" spans="1:8" ht="21.75" customHeight="1" thickBot="1" x14ac:dyDescent="0.25">
      <c r="A202" s="40">
        <v>2751</v>
      </c>
      <c r="B202" s="52" t="s">
        <v>164</v>
      </c>
      <c r="C202" s="41">
        <v>5</v>
      </c>
      <c r="D202" s="42">
        <v>1</v>
      </c>
      <c r="E202" s="37" t="s">
        <v>180</v>
      </c>
      <c r="F202" s="47">
        <f>SUM(G202:H202)</f>
        <v>0</v>
      </c>
      <c r="G202" s="48"/>
      <c r="H202" s="49"/>
    </row>
    <row r="203" spans="1:8" ht="19.5" customHeight="1" x14ac:dyDescent="0.2">
      <c r="A203" s="40">
        <v>2760</v>
      </c>
      <c r="B203" s="52" t="s">
        <v>164</v>
      </c>
      <c r="C203" s="41">
        <v>6</v>
      </c>
      <c r="D203" s="42">
        <v>0</v>
      </c>
      <c r="E203" s="37" t="s">
        <v>181</v>
      </c>
      <c r="F203" s="50">
        <f>SUM(F205:F206)</f>
        <v>0</v>
      </c>
      <c r="G203" s="50">
        <f>SUM(G205:G206)</f>
        <v>0</v>
      </c>
      <c r="H203" s="50">
        <f>SUM(H205:H206)</f>
        <v>0</v>
      </c>
    </row>
    <row r="204" spans="1:8" s="44" customFormat="1" ht="10.5" customHeight="1" x14ac:dyDescent="0.2">
      <c r="A204" s="40"/>
      <c r="B204" s="32"/>
      <c r="C204" s="41"/>
      <c r="D204" s="42"/>
      <c r="E204" s="37" t="s">
        <v>56</v>
      </c>
      <c r="F204" s="50"/>
      <c r="G204" s="50"/>
      <c r="H204" s="50"/>
    </row>
    <row r="205" spans="1:8" ht="24.75" thickBot="1" x14ac:dyDescent="0.25">
      <c r="A205" s="40">
        <v>2761</v>
      </c>
      <c r="B205" s="52" t="s">
        <v>164</v>
      </c>
      <c r="C205" s="41">
        <v>6</v>
      </c>
      <c r="D205" s="42">
        <v>1</v>
      </c>
      <c r="E205" s="37" t="s">
        <v>182</v>
      </c>
      <c r="F205" s="47">
        <f>SUM(G205:H205)</f>
        <v>0</v>
      </c>
      <c r="G205" s="48"/>
      <c r="H205" s="49"/>
    </row>
    <row r="206" spans="1:8" ht="16.5" customHeight="1" thickBot="1" x14ac:dyDescent="0.25">
      <c r="A206" s="40">
        <v>2762</v>
      </c>
      <c r="B206" s="52" t="s">
        <v>164</v>
      </c>
      <c r="C206" s="41">
        <v>6</v>
      </c>
      <c r="D206" s="42">
        <v>2</v>
      </c>
      <c r="E206" s="37" t="s">
        <v>181</v>
      </c>
      <c r="F206" s="47">
        <f>SUM(G206:H206)</f>
        <v>0</v>
      </c>
      <c r="G206" s="48"/>
      <c r="H206" s="49"/>
    </row>
    <row r="207" spans="1:8" s="36" customFormat="1" ht="33.75" customHeight="1" x14ac:dyDescent="0.25">
      <c r="A207" s="40">
        <v>2800</v>
      </c>
      <c r="B207" s="145" t="s">
        <v>183</v>
      </c>
      <c r="C207" s="146">
        <v>0</v>
      </c>
      <c r="D207" s="147">
        <v>0</v>
      </c>
      <c r="E207" s="144" t="s">
        <v>540</v>
      </c>
      <c r="F207" s="148">
        <f>SUM(F209,F212,F221,F226,F231,F234)</f>
        <v>71900</v>
      </c>
      <c r="G207" s="148">
        <f>SUM(G209,G212,G221,G226,G231,G234)</f>
        <v>71900</v>
      </c>
      <c r="H207" s="148">
        <f>SUM(H209,H212,H221,H226,H231,H234)</f>
        <v>0</v>
      </c>
    </row>
    <row r="208" spans="1:8" ht="11.25" customHeight="1" x14ac:dyDescent="0.2">
      <c r="A208" s="31"/>
      <c r="B208" s="32"/>
      <c r="C208" s="33"/>
      <c r="D208" s="34"/>
      <c r="E208" s="37" t="s">
        <v>2</v>
      </c>
      <c r="F208" s="35"/>
      <c r="G208" s="38"/>
      <c r="H208" s="39"/>
    </row>
    <row r="209" spans="1:8" ht="18.75" customHeight="1" x14ac:dyDescent="0.2">
      <c r="A209" s="40">
        <v>2810</v>
      </c>
      <c r="B209" s="52" t="s">
        <v>183</v>
      </c>
      <c r="C209" s="41">
        <v>1</v>
      </c>
      <c r="D209" s="42">
        <v>0</v>
      </c>
      <c r="E209" s="37" t="s">
        <v>184</v>
      </c>
      <c r="F209" s="43">
        <f>SUM(F211)</f>
        <v>9500</v>
      </c>
      <c r="G209" s="43">
        <f>SUM(G211)</f>
        <v>9500</v>
      </c>
      <c r="H209" s="43">
        <f>SUM(H211)</f>
        <v>0</v>
      </c>
    </row>
    <row r="210" spans="1:8" s="44" customFormat="1" ht="10.5" customHeight="1" x14ac:dyDescent="0.2">
      <c r="A210" s="40"/>
      <c r="B210" s="32"/>
      <c r="C210" s="41"/>
      <c r="D210" s="42"/>
      <c r="E210" s="37" t="s">
        <v>56</v>
      </c>
      <c r="F210" s="50"/>
      <c r="G210" s="50"/>
      <c r="H210" s="50"/>
    </row>
    <row r="211" spans="1:8" ht="16.5" customHeight="1" thickBot="1" x14ac:dyDescent="0.25">
      <c r="A211" s="40">
        <v>2811</v>
      </c>
      <c r="B211" s="52" t="s">
        <v>183</v>
      </c>
      <c r="C211" s="41">
        <v>1</v>
      </c>
      <c r="D211" s="42">
        <v>1</v>
      </c>
      <c r="E211" s="37" t="s">
        <v>184</v>
      </c>
      <c r="F211" s="47">
        <f>SUM(G211:H211)</f>
        <v>9500</v>
      </c>
      <c r="G211" s="48">
        <v>9500</v>
      </c>
      <c r="H211" s="49">
        <v>0</v>
      </c>
    </row>
    <row r="212" spans="1:8" ht="17.25" customHeight="1" x14ac:dyDescent="0.2">
      <c r="A212" s="40">
        <v>2820</v>
      </c>
      <c r="B212" s="52" t="s">
        <v>183</v>
      </c>
      <c r="C212" s="41">
        <v>2</v>
      </c>
      <c r="D212" s="42">
        <v>0</v>
      </c>
      <c r="E212" s="37" t="s">
        <v>185</v>
      </c>
      <c r="F212" s="43">
        <f>SUM(F214:F220)</f>
        <v>60400</v>
      </c>
      <c r="G212" s="43">
        <f>SUM(G214:G220)</f>
        <v>60400</v>
      </c>
      <c r="H212" s="43">
        <f>SUM(H214:H220)</f>
        <v>0</v>
      </c>
    </row>
    <row r="213" spans="1:8" s="44" customFormat="1" ht="10.5" customHeight="1" x14ac:dyDescent="0.2">
      <c r="A213" s="40"/>
      <c r="B213" s="32"/>
      <c r="C213" s="41"/>
      <c r="D213" s="42"/>
      <c r="E213" s="37" t="s">
        <v>56</v>
      </c>
      <c r="F213" s="43"/>
      <c r="G213" s="45"/>
      <c r="H213" s="46"/>
    </row>
    <row r="214" spans="1:8" ht="15.75" thickBot="1" x14ac:dyDescent="0.25">
      <c r="A214" s="40">
        <v>2821</v>
      </c>
      <c r="B214" s="52" t="s">
        <v>183</v>
      </c>
      <c r="C214" s="41">
        <v>2</v>
      </c>
      <c r="D214" s="42">
        <v>1</v>
      </c>
      <c r="E214" s="37" t="s">
        <v>186</v>
      </c>
      <c r="F214" s="47">
        <f t="shared" ref="F214:F220" si="2">SUM(G214:H214)</f>
        <v>11000</v>
      </c>
      <c r="G214" s="45">
        <v>11000</v>
      </c>
      <c r="H214" s="46"/>
    </row>
    <row r="215" spans="1:8" ht="15.75" thickBot="1" x14ac:dyDescent="0.25">
      <c r="A215" s="40">
        <v>2822</v>
      </c>
      <c r="B215" s="52" t="s">
        <v>183</v>
      </c>
      <c r="C215" s="41">
        <v>2</v>
      </c>
      <c r="D215" s="42">
        <v>2</v>
      </c>
      <c r="E215" s="37" t="s">
        <v>187</v>
      </c>
      <c r="F215" s="47">
        <f t="shared" si="2"/>
        <v>0</v>
      </c>
      <c r="G215" s="45"/>
      <c r="H215" s="46"/>
    </row>
    <row r="216" spans="1:8" ht="18" customHeight="1" thickBot="1" x14ac:dyDescent="0.25">
      <c r="A216" s="40">
        <v>2823</v>
      </c>
      <c r="B216" s="52" t="s">
        <v>183</v>
      </c>
      <c r="C216" s="41">
        <v>2</v>
      </c>
      <c r="D216" s="42">
        <v>3</v>
      </c>
      <c r="E216" s="37" t="s">
        <v>188</v>
      </c>
      <c r="F216" s="47">
        <f t="shared" si="2"/>
        <v>41400</v>
      </c>
      <c r="G216" s="45">
        <v>41400</v>
      </c>
      <c r="H216" s="46"/>
    </row>
    <row r="217" spans="1:8" ht="15.75" thickBot="1" x14ac:dyDescent="0.25">
      <c r="A217" s="40">
        <v>2824</v>
      </c>
      <c r="B217" s="52" t="s">
        <v>183</v>
      </c>
      <c r="C217" s="41">
        <v>2</v>
      </c>
      <c r="D217" s="42">
        <v>4</v>
      </c>
      <c r="E217" s="37" t="s">
        <v>189</v>
      </c>
      <c r="F217" s="47">
        <f t="shared" si="2"/>
        <v>8000</v>
      </c>
      <c r="G217" s="45">
        <v>8000</v>
      </c>
      <c r="H217" s="46"/>
    </row>
    <row r="218" spans="1:8" ht="15.75" thickBot="1" x14ac:dyDescent="0.25">
      <c r="A218" s="40">
        <v>2825</v>
      </c>
      <c r="B218" s="52" t="s">
        <v>183</v>
      </c>
      <c r="C218" s="41">
        <v>2</v>
      </c>
      <c r="D218" s="42">
        <v>5</v>
      </c>
      <c r="E218" s="37" t="s">
        <v>190</v>
      </c>
      <c r="F218" s="47">
        <f t="shared" si="2"/>
        <v>0</v>
      </c>
      <c r="G218" s="45"/>
      <c r="H218" s="46"/>
    </row>
    <row r="219" spans="1:8" ht="15.75" thickBot="1" x14ac:dyDescent="0.25">
      <c r="A219" s="40">
        <v>2826</v>
      </c>
      <c r="B219" s="52" t="s">
        <v>183</v>
      </c>
      <c r="C219" s="41">
        <v>2</v>
      </c>
      <c r="D219" s="42">
        <v>6</v>
      </c>
      <c r="E219" s="37" t="s">
        <v>191</v>
      </c>
      <c r="F219" s="47">
        <f t="shared" si="2"/>
        <v>0</v>
      </c>
      <c r="G219" s="45"/>
      <c r="H219" s="46"/>
    </row>
    <row r="220" spans="1:8" ht="24.75" thickBot="1" x14ac:dyDescent="0.25">
      <c r="A220" s="40">
        <v>2827</v>
      </c>
      <c r="B220" s="52" t="s">
        <v>183</v>
      </c>
      <c r="C220" s="41">
        <v>2</v>
      </c>
      <c r="D220" s="42">
        <v>7</v>
      </c>
      <c r="E220" s="37" t="s">
        <v>192</v>
      </c>
      <c r="F220" s="47">
        <f t="shared" si="2"/>
        <v>0</v>
      </c>
      <c r="G220" s="45"/>
      <c r="H220" s="46"/>
    </row>
    <row r="221" spans="1:8" ht="29.25" customHeight="1" x14ac:dyDescent="0.2">
      <c r="A221" s="40">
        <v>2830</v>
      </c>
      <c r="B221" s="52" t="s">
        <v>183</v>
      </c>
      <c r="C221" s="41">
        <v>3</v>
      </c>
      <c r="D221" s="42">
        <v>0</v>
      </c>
      <c r="E221" s="37" t="s">
        <v>193</v>
      </c>
      <c r="F221" s="43">
        <f>SUM(F223:F225)</f>
        <v>0</v>
      </c>
      <c r="G221" s="43">
        <f>SUM(G223:G225)</f>
        <v>0</v>
      </c>
      <c r="H221" s="43">
        <f>SUM(H223:H225)</f>
        <v>0</v>
      </c>
    </row>
    <row r="222" spans="1:8" s="44" customFormat="1" ht="10.5" customHeight="1" x14ac:dyDescent="0.2">
      <c r="A222" s="40"/>
      <c r="B222" s="32"/>
      <c r="C222" s="41"/>
      <c r="D222" s="42"/>
      <c r="E222" s="37" t="s">
        <v>56</v>
      </c>
      <c r="F222" s="43"/>
      <c r="G222" s="45"/>
      <c r="H222" s="46"/>
    </row>
    <row r="223" spans="1:8" ht="15.75" thickBot="1" x14ac:dyDescent="0.25">
      <c r="A223" s="40">
        <v>2831</v>
      </c>
      <c r="B223" s="52" t="s">
        <v>183</v>
      </c>
      <c r="C223" s="41">
        <v>3</v>
      </c>
      <c r="D223" s="42">
        <v>1</v>
      </c>
      <c r="E223" s="37" t="s">
        <v>194</v>
      </c>
      <c r="F223" s="47">
        <f>SUM(G223:H223)</f>
        <v>0</v>
      </c>
      <c r="G223" s="45"/>
      <c r="H223" s="46"/>
    </row>
    <row r="224" spans="1:8" ht="15.75" thickBot="1" x14ac:dyDescent="0.25">
      <c r="A224" s="40">
        <v>2832</v>
      </c>
      <c r="B224" s="52" t="s">
        <v>183</v>
      </c>
      <c r="C224" s="41">
        <v>3</v>
      </c>
      <c r="D224" s="42">
        <v>2</v>
      </c>
      <c r="E224" s="37" t="s">
        <v>195</v>
      </c>
      <c r="F224" s="47">
        <f>SUM(G224:H224)</f>
        <v>0</v>
      </c>
      <c r="G224" s="45"/>
      <c r="H224" s="46"/>
    </row>
    <row r="225" spans="1:8" ht="18.75" customHeight="1" thickBot="1" x14ac:dyDescent="0.25">
      <c r="A225" s="40">
        <v>2833</v>
      </c>
      <c r="B225" s="52" t="s">
        <v>183</v>
      </c>
      <c r="C225" s="41">
        <v>3</v>
      </c>
      <c r="D225" s="42">
        <v>3</v>
      </c>
      <c r="E225" s="37" t="s">
        <v>196</v>
      </c>
      <c r="F225" s="47">
        <f>SUM(G225:H225)</f>
        <v>0</v>
      </c>
      <c r="G225" s="45"/>
      <c r="H225" s="46"/>
    </row>
    <row r="226" spans="1:8" ht="31.5" customHeight="1" x14ac:dyDescent="0.2">
      <c r="A226" s="40">
        <v>2840</v>
      </c>
      <c r="B226" s="52" t="s">
        <v>183</v>
      </c>
      <c r="C226" s="41">
        <v>4</v>
      </c>
      <c r="D226" s="42">
        <v>0</v>
      </c>
      <c r="E226" s="37" t="s">
        <v>197</v>
      </c>
      <c r="F226" s="43">
        <f>SUM(F228:F230)</f>
        <v>2000</v>
      </c>
      <c r="G226" s="43">
        <f>SUM(G228:G230)</f>
        <v>2000</v>
      </c>
      <c r="H226" s="43">
        <f>SUM(H228:H230)</f>
        <v>0</v>
      </c>
    </row>
    <row r="227" spans="1:8" s="44" customFormat="1" ht="16.5" customHeight="1" x14ac:dyDescent="0.2">
      <c r="A227" s="40"/>
      <c r="B227" s="32"/>
      <c r="C227" s="41"/>
      <c r="D227" s="42"/>
      <c r="E227" s="37" t="s">
        <v>56</v>
      </c>
      <c r="F227" s="43"/>
      <c r="G227" s="45"/>
      <c r="H227" s="46"/>
    </row>
    <row r="228" spans="1:8" ht="31.5" customHeight="1" thickBot="1" x14ac:dyDescent="0.25">
      <c r="A228" s="40">
        <v>2841</v>
      </c>
      <c r="B228" s="52" t="s">
        <v>183</v>
      </c>
      <c r="C228" s="41">
        <v>4</v>
      </c>
      <c r="D228" s="42">
        <v>1</v>
      </c>
      <c r="E228" s="37" t="s">
        <v>198</v>
      </c>
      <c r="F228" s="47">
        <f>SUM(G228:H228)</f>
        <v>2000</v>
      </c>
      <c r="G228" s="45">
        <v>2000</v>
      </c>
      <c r="H228" s="46"/>
    </row>
    <row r="229" spans="1:8" ht="37.5" customHeight="1" thickBot="1" x14ac:dyDescent="0.25">
      <c r="A229" s="40">
        <v>2842</v>
      </c>
      <c r="B229" s="52" t="s">
        <v>183</v>
      </c>
      <c r="C229" s="41">
        <v>4</v>
      </c>
      <c r="D229" s="42">
        <v>2</v>
      </c>
      <c r="E229" s="37" t="s">
        <v>199</v>
      </c>
      <c r="F229" s="47">
        <f>SUM(G229:H229)</f>
        <v>0</v>
      </c>
      <c r="G229" s="45"/>
      <c r="H229" s="46"/>
    </row>
    <row r="230" spans="1:8" ht="33.75" customHeight="1" thickBot="1" x14ac:dyDescent="0.25">
      <c r="A230" s="40">
        <v>2843</v>
      </c>
      <c r="B230" s="52" t="s">
        <v>183</v>
      </c>
      <c r="C230" s="41">
        <v>4</v>
      </c>
      <c r="D230" s="42">
        <v>3</v>
      </c>
      <c r="E230" s="37" t="s">
        <v>197</v>
      </c>
      <c r="F230" s="47">
        <f>SUM(G230:H230)</f>
        <v>0</v>
      </c>
      <c r="G230" s="45"/>
      <c r="H230" s="46"/>
    </row>
    <row r="231" spans="1:8" ht="26.25" customHeight="1" x14ac:dyDescent="0.2">
      <c r="A231" s="40">
        <v>2850</v>
      </c>
      <c r="B231" s="52" t="s">
        <v>183</v>
      </c>
      <c r="C231" s="41">
        <v>5</v>
      </c>
      <c r="D231" s="42">
        <v>0</v>
      </c>
      <c r="E231" s="53" t="s">
        <v>200</v>
      </c>
      <c r="F231" s="43">
        <f>SUM(F233)</f>
        <v>0</v>
      </c>
      <c r="G231" s="43">
        <f>SUM(G233)</f>
        <v>0</v>
      </c>
      <c r="H231" s="43">
        <f>SUM(H233)</f>
        <v>0</v>
      </c>
    </row>
    <row r="232" spans="1:8" s="44" customFormat="1" ht="10.5" customHeight="1" x14ac:dyDescent="0.2">
      <c r="A232" s="40"/>
      <c r="B232" s="32"/>
      <c r="C232" s="41"/>
      <c r="D232" s="42"/>
      <c r="E232" s="37" t="s">
        <v>56</v>
      </c>
      <c r="F232" s="50"/>
      <c r="G232" s="50"/>
      <c r="H232" s="50"/>
    </row>
    <row r="233" spans="1:8" ht="24" customHeight="1" thickBot="1" x14ac:dyDescent="0.25">
      <c r="A233" s="40">
        <v>2851</v>
      </c>
      <c r="B233" s="52" t="s">
        <v>183</v>
      </c>
      <c r="C233" s="41">
        <v>5</v>
      </c>
      <c r="D233" s="42">
        <v>1</v>
      </c>
      <c r="E233" s="53" t="s">
        <v>200</v>
      </c>
      <c r="F233" s="47">
        <f>SUM(G233:H233)</f>
        <v>0</v>
      </c>
      <c r="G233" s="48"/>
      <c r="H233" s="49"/>
    </row>
    <row r="234" spans="1:8" ht="27" customHeight="1" x14ac:dyDescent="0.2">
      <c r="A234" s="40">
        <v>2860</v>
      </c>
      <c r="B234" s="52" t="s">
        <v>183</v>
      </c>
      <c r="C234" s="41">
        <v>6</v>
      </c>
      <c r="D234" s="42">
        <v>0</v>
      </c>
      <c r="E234" s="53" t="s">
        <v>201</v>
      </c>
      <c r="F234" s="43">
        <f>SUM(F236)</f>
        <v>0</v>
      </c>
      <c r="G234" s="43">
        <f>SUM(G236)</f>
        <v>0</v>
      </c>
      <c r="H234" s="43">
        <f>SUM(H236)</f>
        <v>0</v>
      </c>
    </row>
    <row r="235" spans="1:8" s="44" customFormat="1" ht="10.5" customHeight="1" x14ac:dyDescent="0.2">
      <c r="A235" s="40"/>
      <c r="B235" s="32"/>
      <c r="C235" s="41"/>
      <c r="D235" s="42"/>
      <c r="E235" s="37" t="s">
        <v>56</v>
      </c>
      <c r="F235" s="50"/>
      <c r="G235" s="50"/>
      <c r="H235" s="50"/>
    </row>
    <row r="236" spans="1:8" ht="18" customHeight="1" thickBot="1" x14ac:dyDescent="0.25">
      <c r="A236" s="40">
        <v>2861</v>
      </c>
      <c r="B236" s="52" t="s">
        <v>183</v>
      </c>
      <c r="C236" s="41">
        <v>6</v>
      </c>
      <c r="D236" s="42">
        <v>1</v>
      </c>
      <c r="E236" s="53" t="s">
        <v>201</v>
      </c>
      <c r="F236" s="47">
        <f>SUM(G236:H236)</f>
        <v>0</v>
      </c>
      <c r="G236" s="48"/>
      <c r="H236" s="49"/>
    </row>
    <row r="237" spans="1:8" s="36" customFormat="1" ht="44.25" customHeight="1" x14ac:dyDescent="0.25">
      <c r="A237" s="40">
        <v>2900</v>
      </c>
      <c r="B237" s="145" t="s">
        <v>202</v>
      </c>
      <c r="C237" s="146">
        <v>0</v>
      </c>
      <c r="D237" s="147">
        <v>0</v>
      </c>
      <c r="E237" s="144" t="s">
        <v>541</v>
      </c>
      <c r="F237" s="148">
        <f>SUM(F239,F243,F247,F251,F255,F259,F262,F265)</f>
        <v>151760</v>
      </c>
      <c r="G237" s="148">
        <f>SUM(G239,G243,G247,G251,G255,G259,G262,G265)</f>
        <v>151760</v>
      </c>
      <c r="H237" s="148">
        <f>SUM(H239,H243,H247,H251,H255,H259,H262,H265)</f>
        <v>0</v>
      </c>
    </row>
    <row r="238" spans="1:8" ht="11.25" customHeight="1" x14ac:dyDescent="0.2">
      <c r="A238" s="31"/>
      <c r="B238" s="32"/>
      <c r="C238" s="33"/>
      <c r="D238" s="34"/>
      <c r="E238" s="37" t="s">
        <v>2</v>
      </c>
      <c r="F238" s="35"/>
      <c r="G238" s="38"/>
      <c r="H238" s="39"/>
    </row>
    <row r="239" spans="1:8" ht="24.75" customHeight="1" x14ac:dyDescent="0.2">
      <c r="A239" s="40">
        <v>2910</v>
      </c>
      <c r="B239" s="52" t="s">
        <v>202</v>
      </c>
      <c r="C239" s="41">
        <v>1</v>
      </c>
      <c r="D239" s="42">
        <v>0</v>
      </c>
      <c r="E239" s="37" t="s">
        <v>203</v>
      </c>
      <c r="F239" s="50">
        <f>SUM(F241:F242)</f>
        <v>61100</v>
      </c>
      <c r="G239" s="50">
        <f>SUM(G241:G242)</f>
        <v>61100</v>
      </c>
      <c r="H239" s="50">
        <f>SUM(H241:H242)</f>
        <v>0</v>
      </c>
    </row>
    <row r="240" spans="1:8" s="44" customFormat="1" ht="10.5" customHeight="1" x14ac:dyDescent="0.2">
      <c r="A240" s="40"/>
      <c r="B240" s="32"/>
      <c r="C240" s="41"/>
      <c r="D240" s="42"/>
      <c r="E240" s="37" t="s">
        <v>56</v>
      </c>
      <c r="F240" s="50"/>
      <c r="G240" s="50"/>
      <c r="H240" s="50"/>
    </row>
    <row r="241" spans="1:8" ht="19.5" customHeight="1" thickBot="1" x14ac:dyDescent="0.25">
      <c r="A241" s="40">
        <v>2911</v>
      </c>
      <c r="B241" s="52" t="s">
        <v>202</v>
      </c>
      <c r="C241" s="41">
        <v>1</v>
      </c>
      <c r="D241" s="42">
        <v>1</v>
      </c>
      <c r="E241" s="37" t="s">
        <v>204</v>
      </c>
      <c r="F241" s="47">
        <f>SUM(G241:H241)</f>
        <v>60600</v>
      </c>
      <c r="G241" s="48">
        <v>60600</v>
      </c>
      <c r="H241" s="49"/>
    </row>
    <row r="242" spans="1:8" ht="18" customHeight="1" thickBot="1" x14ac:dyDescent="0.25">
      <c r="A242" s="40">
        <v>2912</v>
      </c>
      <c r="B242" s="52" t="s">
        <v>202</v>
      </c>
      <c r="C242" s="41">
        <v>1</v>
      </c>
      <c r="D242" s="42">
        <v>2</v>
      </c>
      <c r="E242" s="37" t="s">
        <v>205</v>
      </c>
      <c r="F242" s="47">
        <f>SUM(G242:H242)</f>
        <v>500</v>
      </c>
      <c r="G242" s="48">
        <v>500</v>
      </c>
      <c r="H242" s="49"/>
    </row>
    <row r="243" spans="1:8" ht="16.5" customHeight="1" x14ac:dyDescent="0.2">
      <c r="A243" s="40">
        <v>2920</v>
      </c>
      <c r="B243" s="52" t="s">
        <v>202</v>
      </c>
      <c r="C243" s="41">
        <v>2</v>
      </c>
      <c r="D243" s="42">
        <v>0</v>
      </c>
      <c r="E243" s="37" t="s">
        <v>206</v>
      </c>
      <c r="F243" s="50">
        <f>SUM(F245:F246)</f>
        <v>1400</v>
      </c>
      <c r="G243" s="50">
        <f>SUM(G245:G246)</f>
        <v>1400</v>
      </c>
      <c r="H243" s="50">
        <f>SUM(H245:H246)</f>
        <v>0</v>
      </c>
    </row>
    <row r="244" spans="1:8" s="44" customFormat="1" ht="10.5" customHeight="1" x14ac:dyDescent="0.2">
      <c r="A244" s="40"/>
      <c r="B244" s="32"/>
      <c r="C244" s="41"/>
      <c r="D244" s="42"/>
      <c r="E244" s="37" t="s">
        <v>56</v>
      </c>
      <c r="F244" s="50"/>
      <c r="G244" s="50"/>
      <c r="H244" s="50"/>
    </row>
    <row r="245" spans="1:8" ht="17.25" customHeight="1" thickBot="1" x14ac:dyDescent="0.25">
      <c r="A245" s="40">
        <v>2921</v>
      </c>
      <c r="B245" s="52" t="s">
        <v>202</v>
      </c>
      <c r="C245" s="41">
        <v>2</v>
      </c>
      <c r="D245" s="42">
        <v>1</v>
      </c>
      <c r="E245" s="37" t="s">
        <v>207</v>
      </c>
      <c r="F245" s="47">
        <f>SUM(G245:H245)</f>
        <v>1400</v>
      </c>
      <c r="G245" s="48">
        <v>1400</v>
      </c>
      <c r="H245" s="49"/>
    </row>
    <row r="246" spans="1:8" ht="19.5" customHeight="1" thickBot="1" x14ac:dyDescent="0.25">
      <c r="A246" s="40">
        <v>2922</v>
      </c>
      <c r="B246" s="52" t="s">
        <v>202</v>
      </c>
      <c r="C246" s="41">
        <v>2</v>
      </c>
      <c r="D246" s="42">
        <v>2</v>
      </c>
      <c r="E246" s="37" t="s">
        <v>208</v>
      </c>
      <c r="F246" s="47">
        <f>SUM(G246:H246)</f>
        <v>0</v>
      </c>
      <c r="G246" s="48"/>
      <c r="H246" s="49"/>
    </row>
    <row r="247" spans="1:8" ht="34.5" customHeight="1" x14ac:dyDescent="0.2">
      <c r="A247" s="40">
        <v>2930</v>
      </c>
      <c r="B247" s="52" t="s">
        <v>202</v>
      </c>
      <c r="C247" s="41">
        <v>3</v>
      </c>
      <c r="D247" s="42">
        <v>0</v>
      </c>
      <c r="E247" s="37" t="s">
        <v>209</v>
      </c>
      <c r="F247" s="50">
        <f>SUM(F249:F250)</f>
        <v>0</v>
      </c>
      <c r="G247" s="50">
        <f>SUM(G249:G250)</f>
        <v>0</v>
      </c>
      <c r="H247" s="50">
        <f>SUM(H249:H250)</f>
        <v>0</v>
      </c>
    </row>
    <row r="248" spans="1:8" s="44" customFormat="1" ht="18" customHeight="1" x14ac:dyDescent="0.2">
      <c r="A248" s="40"/>
      <c r="B248" s="32"/>
      <c r="C248" s="41"/>
      <c r="D248" s="42"/>
      <c r="E248" s="37" t="s">
        <v>56</v>
      </c>
      <c r="F248" s="50"/>
      <c r="G248" s="50"/>
      <c r="H248" s="50"/>
    </row>
    <row r="249" spans="1:8" ht="25.5" customHeight="1" thickBot="1" x14ac:dyDescent="0.25">
      <c r="A249" s="40">
        <v>2931</v>
      </c>
      <c r="B249" s="52" t="s">
        <v>202</v>
      </c>
      <c r="C249" s="41">
        <v>3</v>
      </c>
      <c r="D249" s="42">
        <v>1</v>
      </c>
      <c r="E249" s="37" t="s">
        <v>210</v>
      </c>
      <c r="F249" s="47">
        <f>SUM(G249:H249)</f>
        <v>0</v>
      </c>
      <c r="G249" s="48"/>
      <c r="H249" s="49"/>
    </row>
    <row r="250" spans="1:8" ht="15.75" thickBot="1" x14ac:dyDescent="0.25">
      <c r="A250" s="40">
        <v>2932</v>
      </c>
      <c r="B250" s="52" t="s">
        <v>202</v>
      </c>
      <c r="C250" s="41">
        <v>3</v>
      </c>
      <c r="D250" s="42">
        <v>2</v>
      </c>
      <c r="E250" s="37" t="s">
        <v>211</v>
      </c>
      <c r="F250" s="47">
        <f>SUM(G250:H250)</f>
        <v>0</v>
      </c>
      <c r="G250" s="48"/>
      <c r="H250" s="49"/>
    </row>
    <row r="251" spans="1:8" ht="16.5" customHeight="1" x14ac:dyDescent="0.2">
      <c r="A251" s="40">
        <v>2940</v>
      </c>
      <c r="B251" s="52" t="s">
        <v>202</v>
      </c>
      <c r="C251" s="41">
        <v>4</v>
      </c>
      <c r="D251" s="42">
        <v>0</v>
      </c>
      <c r="E251" s="37" t="s">
        <v>212</v>
      </c>
      <c r="F251" s="50">
        <f>SUM(F253:F254)</f>
        <v>0</v>
      </c>
      <c r="G251" s="50">
        <f>SUM(G253:G254)</f>
        <v>0</v>
      </c>
      <c r="H251" s="50">
        <f>SUM(H253:H254)</f>
        <v>0</v>
      </c>
    </row>
    <row r="252" spans="1:8" s="44" customFormat="1" ht="12.75" customHeight="1" x14ac:dyDescent="0.2">
      <c r="A252" s="40"/>
      <c r="B252" s="32"/>
      <c r="C252" s="41"/>
      <c r="D252" s="42"/>
      <c r="E252" s="37" t="s">
        <v>56</v>
      </c>
      <c r="F252" s="50"/>
      <c r="G252" s="50"/>
      <c r="H252" s="50"/>
    </row>
    <row r="253" spans="1:8" ht="18.75" customHeight="1" thickBot="1" x14ac:dyDescent="0.25">
      <c r="A253" s="40">
        <v>2941</v>
      </c>
      <c r="B253" s="52" t="s">
        <v>202</v>
      </c>
      <c r="C253" s="41">
        <v>4</v>
      </c>
      <c r="D253" s="42">
        <v>1</v>
      </c>
      <c r="E253" s="37" t="s">
        <v>213</v>
      </c>
      <c r="F253" s="47">
        <f>SUM(G253:H253)</f>
        <v>0</v>
      </c>
      <c r="G253" s="48"/>
      <c r="H253" s="49"/>
    </row>
    <row r="254" spans="1:8" ht="15.75" customHeight="1" thickBot="1" x14ac:dyDescent="0.25">
      <c r="A254" s="40">
        <v>2942</v>
      </c>
      <c r="B254" s="52" t="s">
        <v>202</v>
      </c>
      <c r="C254" s="41">
        <v>4</v>
      </c>
      <c r="D254" s="42">
        <v>2</v>
      </c>
      <c r="E254" s="37" t="s">
        <v>214</v>
      </c>
      <c r="F254" s="47">
        <f>SUM(G254:H254)</f>
        <v>0</v>
      </c>
      <c r="G254" s="48"/>
      <c r="H254" s="49"/>
    </row>
    <row r="255" spans="1:8" ht="15.75" customHeight="1" x14ac:dyDescent="0.2">
      <c r="A255" s="40">
        <v>2950</v>
      </c>
      <c r="B255" s="52" t="s">
        <v>202</v>
      </c>
      <c r="C255" s="41">
        <v>5</v>
      </c>
      <c r="D255" s="42">
        <v>0</v>
      </c>
      <c r="E255" s="37" t="s">
        <v>215</v>
      </c>
      <c r="F255" s="50">
        <f>SUM(F257:F258)</f>
        <v>89260</v>
      </c>
      <c r="G255" s="50">
        <f>SUM(G257:G258)</f>
        <v>89260</v>
      </c>
      <c r="H255" s="50">
        <f>SUM(H257:H258)</f>
        <v>0</v>
      </c>
    </row>
    <row r="256" spans="1:8" s="44" customFormat="1" ht="10.5" customHeight="1" x14ac:dyDescent="0.2">
      <c r="A256" s="40"/>
      <c r="B256" s="32"/>
      <c r="C256" s="41"/>
      <c r="D256" s="42"/>
      <c r="E256" s="37" t="s">
        <v>56</v>
      </c>
      <c r="F256" s="50"/>
      <c r="G256" s="50"/>
      <c r="H256" s="50"/>
    </row>
    <row r="257" spans="1:8" ht="15.75" thickBot="1" x14ac:dyDescent="0.25">
      <c r="A257" s="40">
        <v>2951</v>
      </c>
      <c r="B257" s="52" t="s">
        <v>202</v>
      </c>
      <c r="C257" s="41">
        <v>5</v>
      </c>
      <c r="D257" s="42">
        <v>1</v>
      </c>
      <c r="E257" s="37" t="s">
        <v>216</v>
      </c>
      <c r="F257" s="47">
        <f>SUM(G257:H257)</f>
        <v>89260</v>
      </c>
      <c r="G257" s="48">
        <v>89260</v>
      </c>
      <c r="H257" s="49"/>
    </row>
    <row r="258" spans="1:8" ht="16.5" customHeight="1" thickBot="1" x14ac:dyDescent="0.25">
      <c r="A258" s="40">
        <v>2952</v>
      </c>
      <c r="B258" s="52" t="s">
        <v>202</v>
      </c>
      <c r="C258" s="41">
        <v>5</v>
      </c>
      <c r="D258" s="42">
        <v>2</v>
      </c>
      <c r="E258" s="37" t="s">
        <v>217</v>
      </c>
      <c r="F258" s="47">
        <f>SUM(G258:H258)</f>
        <v>0</v>
      </c>
      <c r="G258" s="48"/>
      <c r="H258" s="49"/>
    </row>
    <row r="259" spans="1:8" ht="27.75" customHeight="1" x14ac:dyDescent="0.2">
      <c r="A259" s="40">
        <v>2960</v>
      </c>
      <c r="B259" s="52" t="s">
        <v>202</v>
      </c>
      <c r="C259" s="41">
        <v>6</v>
      </c>
      <c r="D259" s="42">
        <v>0</v>
      </c>
      <c r="E259" s="37" t="s">
        <v>218</v>
      </c>
      <c r="F259" s="43">
        <f>SUM(F261)</f>
        <v>0</v>
      </c>
      <c r="G259" s="43">
        <f>SUM(G261)</f>
        <v>0</v>
      </c>
      <c r="H259" s="43">
        <f>SUM(H261)</f>
        <v>0</v>
      </c>
    </row>
    <row r="260" spans="1:8" s="44" customFormat="1" ht="14.25" customHeight="1" x14ac:dyDescent="0.2">
      <c r="A260" s="40"/>
      <c r="B260" s="32"/>
      <c r="C260" s="41"/>
      <c r="D260" s="42"/>
      <c r="E260" s="37" t="s">
        <v>56</v>
      </c>
      <c r="F260" s="50"/>
      <c r="G260" s="50"/>
      <c r="H260" s="50"/>
    </row>
    <row r="261" spans="1:8" ht="31.5" customHeight="1" thickBot="1" x14ac:dyDescent="0.25">
      <c r="A261" s="54">
        <v>2961</v>
      </c>
      <c r="B261" s="41" t="s">
        <v>202</v>
      </c>
      <c r="C261" s="41">
        <v>6</v>
      </c>
      <c r="D261" s="41">
        <v>1</v>
      </c>
      <c r="E261" s="55" t="s">
        <v>218</v>
      </c>
      <c r="F261" s="47">
        <f>SUM(G261:H261)</f>
        <v>0</v>
      </c>
      <c r="G261" s="48"/>
      <c r="H261" s="49"/>
    </row>
    <row r="262" spans="1:8" ht="26.25" customHeight="1" x14ac:dyDescent="0.2">
      <c r="A262" s="54">
        <v>2970</v>
      </c>
      <c r="B262" s="41" t="s">
        <v>202</v>
      </c>
      <c r="C262" s="41">
        <v>7</v>
      </c>
      <c r="D262" s="41">
        <v>0</v>
      </c>
      <c r="E262" s="55" t="s">
        <v>219</v>
      </c>
      <c r="F262" s="43">
        <f>SUM(F264)</f>
        <v>0</v>
      </c>
      <c r="G262" s="43">
        <f>SUM(G264)</f>
        <v>0</v>
      </c>
      <c r="H262" s="43">
        <f>SUM(H264)</f>
        <v>0</v>
      </c>
    </row>
    <row r="263" spans="1:8" s="44" customFormat="1" ht="10.5" customHeight="1" x14ac:dyDescent="0.2">
      <c r="A263" s="54"/>
      <c r="B263" s="41"/>
      <c r="C263" s="41"/>
      <c r="D263" s="41"/>
      <c r="E263" s="55" t="s">
        <v>56</v>
      </c>
      <c r="F263" s="50"/>
      <c r="G263" s="50"/>
      <c r="H263" s="50"/>
    </row>
    <row r="264" spans="1:8" ht="27.75" customHeight="1" thickBot="1" x14ac:dyDescent="0.25">
      <c r="A264" s="54">
        <v>2971</v>
      </c>
      <c r="B264" s="41" t="s">
        <v>202</v>
      </c>
      <c r="C264" s="41">
        <v>7</v>
      </c>
      <c r="D264" s="41">
        <v>1</v>
      </c>
      <c r="E264" s="55" t="s">
        <v>219</v>
      </c>
      <c r="F264" s="47">
        <f>SUM(G264:H264)</f>
        <v>0</v>
      </c>
      <c r="G264" s="48"/>
      <c r="H264" s="49"/>
    </row>
    <row r="265" spans="1:8" ht="15.75" customHeight="1" x14ac:dyDescent="0.2">
      <c r="A265" s="54">
        <v>2980</v>
      </c>
      <c r="B265" s="41" t="s">
        <v>202</v>
      </c>
      <c r="C265" s="41">
        <v>8</v>
      </c>
      <c r="D265" s="41">
        <v>0</v>
      </c>
      <c r="E265" s="55" t="s">
        <v>220</v>
      </c>
      <c r="F265" s="43">
        <f>SUM(F267)</f>
        <v>0</v>
      </c>
      <c r="G265" s="43">
        <f>SUM(G267)</f>
        <v>0</v>
      </c>
      <c r="H265" s="43">
        <f>SUM(H267)</f>
        <v>0</v>
      </c>
    </row>
    <row r="266" spans="1:8" s="44" customFormat="1" ht="10.5" customHeight="1" x14ac:dyDescent="0.2">
      <c r="A266" s="54"/>
      <c r="B266" s="41"/>
      <c r="C266" s="41"/>
      <c r="D266" s="41"/>
      <c r="E266" s="55" t="s">
        <v>56</v>
      </c>
      <c r="F266" s="50"/>
      <c r="G266" s="50"/>
      <c r="H266" s="50"/>
    </row>
    <row r="267" spans="1:8" ht="15" customHeight="1" thickBot="1" x14ac:dyDescent="0.25">
      <c r="A267" s="54">
        <v>2981</v>
      </c>
      <c r="B267" s="41" t="s">
        <v>202</v>
      </c>
      <c r="C267" s="41">
        <v>8</v>
      </c>
      <c r="D267" s="41">
        <v>1</v>
      </c>
      <c r="E267" s="55" t="s">
        <v>220</v>
      </c>
      <c r="F267" s="47">
        <f>SUM(G267:H267)</f>
        <v>0</v>
      </c>
      <c r="G267" s="48"/>
      <c r="H267" s="49"/>
    </row>
    <row r="268" spans="1:8" s="36" customFormat="1" ht="38.25" customHeight="1" x14ac:dyDescent="0.25">
      <c r="A268" s="54">
        <v>3000</v>
      </c>
      <c r="B268" s="146" t="s">
        <v>221</v>
      </c>
      <c r="C268" s="146">
        <v>0</v>
      </c>
      <c r="D268" s="146">
        <v>0</v>
      </c>
      <c r="E268" s="158" t="s">
        <v>542</v>
      </c>
      <c r="F268" s="159">
        <f>SUM(F270,F274,F277,F280,F283,F286,F289,F292,F296)</f>
        <v>6000</v>
      </c>
      <c r="G268" s="159">
        <f>SUM(G270,G274,G277,G280,G283,G286,G289,G292,G296)</f>
        <v>6000</v>
      </c>
      <c r="H268" s="159">
        <f>SUM(H270,H274,H277,H280,H283,H286,H289,H292,H296)</f>
        <v>0</v>
      </c>
    </row>
    <row r="269" spans="1:8" ht="11.25" customHeight="1" x14ac:dyDescent="0.2">
      <c r="A269" s="54"/>
      <c r="B269" s="41"/>
      <c r="C269" s="41"/>
      <c r="D269" s="41"/>
      <c r="E269" s="55" t="s">
        <v>2</v>
      </c>
      <c r="F269" s="50"/>
      <c r="G269" s="50"/>
      <c r="H269" s="50"/>
    </row>
    <row r="270" spans="1:8" ht="18" customHeight="1" x14ac:dyDescent="0.2">
      <c r="A270" s="54">
        <v>3010</v>
      </c>
      <c r="B270" s="41" t="s">
        <v>221</v>
      </c>
      <c r="C270" s="41">
        <v>1</v>
      </c>
      <c r="D270" s="41">
        <v>0</v>
      </c>
      <c r="E270" s="55" t="s">
        <v>222</v>
      </c>
      <c r="F270" s="50">
        <f>SUM(F272:F273)</f>
        <v>0</v>
      </c>
      <c r="G270" s="50">
        <f>SUM(G272:G273)</f>
        <v>0</v>
      </c>
      <c r="H270" s="50">
        <f>SUM(H272:H273)</f>
        <v>0</v>
      </c>
    </row>
    <row r="271" spans="1:8" s="44" customFormat="1" ht="16.5" customHeight="1" x14ac:dyDescent="0.2">
      <c r="A271" s="54"/>
      <c r="B271" s="41"/>
      <c r="C271" s="41"/>
      <c r="D271" s="41"/>
      <c r="E271" s="55" t="s">
        <v>56</v>
      </c>
      <c r="F271" s="50"/>
      <c r="G271" s="50"/>
      <c r="H271" s="50"/>
    </row>
    <row r="272" spans="1:8" ht="18.75" customHeight="1" thickBot="1" x14ac:dyDescent="0.25">
      <c r="A272" s="54">
        <v>3011</v>
      </c>
      <c r="B272" s="41" t="s">
        <v>221</v>
      </c>
      <c r="C272" s="41">
        <v>1</v>
      </c>
      <c r="D272" s="41">
        <v>1</v>
      </c>
      <c r="E272" s="55" t="s">
        <v>223</v>
      </c>
      <c r="F272" s="47">
        <f>SUM(G272:H272)</f>
        <v>0</v>
      </c>
      <c r="G272" s="48"/>
      <c r="H272" s="49"/>
    </row>
    <row r="273" spans="1:8" ht="17.25" customHeight="1" thickBot="1" x14ac:dyDescent="0.25">
      <c r="A273" s="54">
        <v>3012</v>
      </c>
      <c r="B273" s="41" t="s">
        <v>221</v>
      </c>
      <c r="C273" s="41">
        <v>1</v>
      </c>
      <c r="D273" s="41">
        <v>2</v>
      </c>
      <c r="E273" s="55" t="s">
        <v>224</v>
      </c>
      <c r="F273" s="47">
        <f>SUM(G273:H273)</f>
        <v>0</v>
      </c>
      <c r="G273" s="48"/>
      <c r="H273" s="49"/>
    </row>
    <row r="274" spans="1:8" ht="15" customHeight="1" x14ac:dyDescent="0.2">
      <c r="A274" s="54">
        <v>3020</v>
      </c>
      <c r="B274" s="41" t="s">
        <v>221</v>
      </c>
      <c r="C274" s="41">
        <v>2</v>
      </c>
      <c r="D274" s="41">
        <v>0</v>
      </c>
      <c r="E274" s="55" t="s">
        <v>225</v>
      </c>
      <c r="F274" s="43">
        <f>SUM(F276)</f>
        <v>0</v>
      </c>
      <c r="G274" s="43">
        <f>SUM(G276)</f>
        <v>0</v>
      </c>
      <c r="H274" s="43">
        <f>SUM(H276)</f>
        <v>0</v>
      </c>
    </row>
    <row r="275" spans="1:8" s="44" customFormat="1" ht="10.5" customHeight="1" x14ac:dyDescent="0.2">
      <c r="A275" s="54"/>
      <c r="B275" s="41"/>
      <c r="C275" s="41"/>
      <c r="D275" s="41"/>
      <c r="E275" s="55" t="s">
        <v>56</v>
      </c>
      <c r="F275" s="50"/>
      <c r="G275" s="50"/>
      <c r="H275" s="50"/>
    </row>
    <row r="276" spans="1:8" ht="15.75" customHeight="1" thickBot="1" x14ac:dyDescent="0.25">
      <c r="A276" s="54">
        <v>3021</v>
      </c>
      <c r="B276" s="41" t="s">
        <v>221</v>
      </c>
      <c r="C276" s="41">
        <v>2</v>
      </c>
      <c r="D276" s="41">
        <v>1</v>
      </c>
      <c r="E276" s="55" t="s">
        <v>225</v>
      </c>
      <c r="F276" s="47">
        <f>SUM(G276:H276)</f>
        <v>0</v>
      </c>
      <c r="G276" s="48"/>
      <c r="H276" s="49"/>
    </row>
    <row r="277" spans="1:8" ht="14.25" customHeight="1" x14ac:dyDescent="0.2">
      <c r="A277" s="54">
        <v>3030</v>
      </c>
      <c r="B277" s="41" t="s">
        <v>221</v>
      </c>
      <c r="C277" s="41">
        <v>3</v>
      </c>
      <c r="D277" s="41">
        <v>0</v>
      </c>
      <c r="E277" s="55" t="s">
        <v>226</v>
      </c>
      <c r="F277" s="43">
        <f>SUM(F279)</f>
        <v>0</v>
      </c>
      <c r="G277" s="43">
        <f>SUM(G279)</f>
        <v>0</v>
      </c>
      <c r="H277" s="43">
        <f>SUM(H279)</f>
        <v>0</v>
      </c>
    </row>
    <row r="278" spans="1:8" s="44" customFormat="1" x14ac:dyDescent="0.2">
      <c r="A278" s="54"/>
      <c r="B278" s="41"/>
      <c r="C278" s="41"/>
      <c r="D278" s="41"/>
      <c r="E278" s="55" t="s">
        <v>56</v>
      </c>
      <c r="F278" s="50"/>
      <c r="G278" s="50"/>
      <c r="H278" s="50"/>
    </row>
    <row r="279" spans="1:8" s="44" customFormat="1" ht="15.75" thickBot="1" x14ac:dyDescent="0.25">
      <c r="A279" s="54">
        <v>3031</v>
      </c>
      <c r="B279" s="41" t="s">
        <v>221</v>
      </c>
      <c r="C279" s="41">
        <v>3</v>
      </c>
      <c r="D279" s="41" t="s">
        <v>54</v>
      </c>
      <c r="E279" s="55" t="s">
        <v>226</v>
      </c>
      <c r="F279" s="47">
        <f>SUM(G279:H279)</f>
        <v>0</v>
      </c>
      <c r="G279" s="48"/>
      <c r="H279" s="49"/>
    </row>
    <row r="280" spans="1:8" ht="18" customHeight="1" x14ac:dyDescent="0.2">
      <c r="A280" s="54">
        <v>3040</v>
      </c>
      <c r="B280" s="41" t="s">
        <v>221</v>
      </c>
      <c r="C280" s="41">
        <v>4</v>
      </c>
      <c r="D280" s="41">
        <v>0</v>
      </c>
      <c r="E280" s="55" t="s">
        <v>227</v>
      </c>
      <c r="F280" s="43">
        <f>SUM(F282)</f>
        <v>6000</v>
      </c>
      <c r="G280" s="43">
        <f>SUM(G282)</f>
        <v>6000</v>
      </c>
      <c r="H280" s="43">
        <f>SUM(H282)</f>
        <v>0</v>
      </c>
    </row>
    <row r="281" spans="1:8" s="44" customFormat="1" ht="10.5" customHeight="1" x14ac:dyDescent="0.2">
      <c r="A281" s="54"/>
      <c r="B281" s="41"/>
      <c r="C281" s="41"/>
      <c r="D281" s="41"/>
      <c r="E281" s="55" t="s">
        <v>56</v>
      </c>
      <c r="F281" s="50"/>
      <c r="G281" s="50"/>
      <c r="H281" s="50"/>
    </row>
    <row r="282" spans="1:8" ht="16.5" customHeight="1" thickBot="1" x14ac:dyDescent="0.25">
      <c r="A282" s="54">
        <v>3041</v>
      </c>
      <c r="B282" s="41" t="s">
        <v>221</v>
      </c>
      <c r="C282" s="41">
        <v>4</v>
      </c>
      <c r="D282" s="41">
        <v>1</v>
      </c>
      <c r="E282" s="55" t="s">
        <v>227</v>
      </c>
      <c r="F282" s="47">
        <f>SUM(G282:H282)</f>
        <v>6000</v>
      </c>
      <c r="G282" s="48">
        <v>6000</v>
      </c>
      <c r="H282" s="49"/>
    </row>
    <row r="283" spans="1:8" ht="12" customHeight="1" x14ac:dyDescent="0.2">
      <c r="A283" s="54">
        <v>3050</v>
      </c>
      <c r="B283" s="41" t="s">
        <v>221</v>
      </c>
      <c r="C283" s="41">
        <v>5</v>
      </c>
      <c r="D283" s="41">
        <v>0</v>
      </c>
      <c r="E283" s="55" t="s">
        <v>228</v>
      </c>
      <c r="F283" s="43">
        <f>SUM(F285)</f>
        <v>0</v>
      </c>
      <c r="G283" s="43">
        <f>SUM(G285)</f>
        <v>0</v>
      </c>
      <c r="H283" s="43">
        <f>SUM(H285)</f>
        <v>0</v>
      </c>
    </row>
    <row r="284" spans="1:8" s="44" customFormat="1" ht="10.5" customHeight="1" x14ac:dyDescent="0.2">
      <c r="A284" s="54"/>
      <c r="B284" s="41"/>
      <c r="C284" s="41"/>
      <c r="D284" s="41"/>
      <c r="E284" s="55" t="s">
        <v>56</v>
      </c>
      <c r="F284" s="50"/>
      <c r="G284" s="50"/>
      <c r="H284" s="50"/>
    </row>
    <row r="285" spans="1:8" ht="15.75" customHeight="1" thickBot="1" x14ac:dyDescent="0.25">
      <c r="A285" s="54">
        <v>3051</v>
      </c>
      <c r="B285" s="41" t="s">
        <v>221</v>
      </c>
      <c r="C285" s="41">
        <v>5</v>
      </c>
      <c r="D285" s="41">
        <v>1</v>
      </c>
      <c r="E285" s="55" t="s">
        <v>228</v>
      </c>
      <c r="F285" s="47">
        <f>SUM(G285:H285)</f>
        <v>0</v>
      </c>
      <c r="G285" s="48"/>
      <c r="H285" s="49"/>
    </row>
    <row r="286" spans="1:8" ht="16.5" customHeight="1" x14ac:dyDescent="0.2">
      <c r="A286" s="54">
        <v>3060</v>
      </c>
      <c r="B286" s="41" t="s">
        <v>221</v>
      </c>
      <c r="C286" s="41">
        <v>6</v>
      </c>
      <c r="D286" s="41">
        <v>0</v>
      </c>
      <c r="E286" s="55" t="s">
        <v>229</v>
      </c>
      <c r="F286" s="43">
        <f>SUM(F288)</f>
        <v>0</v>
      </c>
      <c r="G286" s="43">
        <f>SUM(G288)</f>
        <v>0</v>
      </c>
      <c r="H286" s="43">
        <f>SUM(H288)</f>
        <v>0</v>
      </c>
    </row>
    <row r="287" spans="1:8" s="44" customFormat="1" ht="10.5" customHeight="1" x14ac:dyDescent="0.2">
      <c r="A287" s="54"/>
      <c r="B287" s="41"/>
      <c r="C287" s="41"/>
      <c r="D287" s="41"/>
      <c r="E287" s="55" t="s">
        <v>56</v>
      </c>
      <c r="F287" s="50"/>
      <c r="G287" s="50"/>
      <c r="H287" s="50"/>
    </row>
    <row r="288" spans="1:8" ht="15.75" customHeight="1" thickBot="1" x14ac:dyDescent="0.25">
      <c r="A288" s="54">
        <v>3061</v>
      </c>
      <c r="B288" s="41" t="s">
        <v>221</v>
      </c>
      <c r="C288" s="41">
        <v>6</v>
      </c>
      <c r="D288" s="41">
        <v>1</v>
      </c>
      <c r="E288" s="55" t="s">
        <v>229</v>
      </c>
      <c r="F288" s="47">
        <f>SUM(G288:H288)</f>
        <v>0</v>
      </c>
      <c r="G288" s="48"/>
      <c r="H288" s="49"/>
    </row>
    <row r="289" spans="1:8" ht="26.25" customHeight="1" x14ac:dyDescent="0.2">
      <c r="A289" s="54">
        <v>3070</v>
      </c>
      <c r="B289" s="41" t="s">
        <v>221</v>
      </c>
      <c r="C289" s="41">
        <v>7</v>
      </c>
      <c r="D289" s="41">
        <v>0</v>
      </c>
      <c r="E289" s="55" t="s">
        <v>230</v>
      </c>
      <c r="F289" s="43">
        <f>SUM(F291)</f>
        <v>0</v>
      </c>
      <c r="G289" s="43">
        <f>SUM(G291)</f>
        <v>0</v>
      </c>
      <c r="H289" s="43">
        <f>SUM(H291)</f>
        <v>0</v>
      </c>
    </row>
    <row r="290" spans="1:8" s="44" customFormat="1" ht="10.5" customHeight="1" x14ac:dyDescent="0.2">
      <c r="A290" s="54"/>
      <c r="B290" s="41"/>
      <c r="C290" s="41"/>
      <c r="D290" s="41"/>
      <c r="E290" s="55" t="s">
        <v>56</v>
      </c>
      <c r="F290" s="50"/>
      <c r="G290" s="50"/>
      <c r="H290" s="50"/>
    </row>
    <row r="291" spans="1:8" ht="26.25" customHeight="1" thickBot="1" x14ac:dyDescent="0.25">
      <c r="A291" s="54">
        <v>3071</v>
      </c>
      <c r="B291" s="41" t="s">
        <v>221</v>
      </c>
      <c r="C291" s="41">
        <v>7</v>
      </c>
      <c r="D291" s="41">
        <v>1</v>
      </c>
      <c r="E291" s="55" t="s">
        <v>230</v>
      </c>
      <c r="F291" s="47">
        <f>SUM(G291:H291)</f>
        <v>0</v>
      </c>
      <c r="G291" s="48"/>
      <c r="H291" s="49"/>
    </row>
    <row r="292" spans="1:8" ht="27" customHeight="1" x14ac:dyDescent="0.2">
      <c r="A292" s="54">
        <v>3080</v>
      </c>
      <c r="B292" s="41" t="s">
        <v>221</v>
      </c>
      <c r="C292" s="41">
        <v>8</v>
      </c>
      <c r="D292" s="41">
        <v>0</v>
      </c>
      <c r="E292" s="55" t="s">
        <v>231</v>
      </c>
      <c r="F292" s="43">
        <f>SUM(F294)</f>
        <v>0</v>
      </c>
      <c r="G292" s="43">
        <f>SUM(G294)</f>
        <v>0</v>
      </c>
      <c r="H292" s="43">
        <f>SUM(H294)</f>
        <v>0</v>
      </c>
    </row>
    <row r="293" spans="1:8" s="44" customFormat="1" ht="10.5" customHeight="1" x14ac:dyDescent="0.2">
      <c r="A293" s="54"/>
      <c r="B293" s="41"/>
      <c r="C293" s="41"/>
      <c r="D293" s="41"/>
      <c r="E293" s="55" t="s">
        <v>56</v>
      </c>
      <c r="F293" s="50"/>
      <c r="G293" s="50"/>
      <c r="H293" s="50"/>
    </row>
    <row r="294" spans="1:8" ht="30" customHeight="1" thickBot="1" x14ac:dyDescent="0.25">
      <c r="A294" s="54">
        <v>3081</v>
      </c>
      <c r="B294" s="41" t="s">
        <v>221</v>
      </c>
      <c r="C294" s="41">
        <v>8</v>
      </c>
      <c r="D294" s="41">
        <v>1</v>
      </c>
      <c r="E294" s="55" t="s">
        <v>231</v>
      </c>
      <c r="F294" s="47">
        <f>SUM(G294:H294)</f>
        <v>0</v>
      </c>
      <c r="G294" s="48"/>
      <c r="H294" s="49"/>
    </row>
    <row r="295" spans="1:8" s="44" customFormat="1" ht="10.5" customHeight="1" x14ac:dyDescent="0.2">
      <c r="A295" s="54"/>
      <c r="B295" s="41"/>
      <c r="C295" s="41"/>
      <c r="D295" s="41"/>
      <c r="E295" s="55" t="s">
        <v>56</v>
      </c>
      <c r="F295" s="50"/>
      <c r="G295" s="50"/>
      <c r="H295" s="50"/>
    </row>
    <row r="296" spans="1:8" ht="25.5" customHeight="1" x14ac:dyDescent="0.2">
      <c r="A296" s="54">
        <v>3090</v>
      </c>
      <c r="B296" s="41" t="s">
        <v>221</v>
      </c>
      <c r="C296" s="41">
        <v>9</v>
      </c>
      <c r="D296" s="41">
        <v>0</v>
      </c>
      <c r="E296" s="55" t="s">
        <v>232</v>
      </c>
      <c r="F296" s="50">
        <f>SUM(F298:F299)</f>
        <v>0</v>
      </c>
      <c r="G296" s="50">
        <f>SUM(G298:G299)</f>
        <v>0</v>
      </c>
      <c r="H296" s="50">
        <f>SUM(H298:H299)</f>
        <v>0</v>
      </c>
    </row>
    <row r="297" spans="1:8" s="44" customFormat="1" ht="10.5" customHeight="1" x14ac:dyDescent="0.2">
      <c r="A297" s="54"/>
      <c r="B297" s="41"/>
      <c r="C297" s="41"/>
      <c r="D297" s="41"/>
      <c r="E297" s="55" t="s">
        <v>56</v>
      </c>
      <c r="F297" s="50"/>
      <c r="G297" s="50"/>
      <c r="H297" s="50"/>
    </row>
    <row r="298" spans="1:8" ht="22.5" customHeight="1" thickBot="1" x14ac:dyDescent="0.25">
      <c r="A298" s="54">
        <v>3091</v>
      </c>
      <c r="B298" s="41" t="s">
        <v>221</v>
      </c>
      <c r="C298" s="41">
        <v>9</v>
      </c>
      <c r="D298" s="41">
        <v>1</v>
      </c>
      <c r="E298" s="55" t="s">
        <v>232</v>
      </c>
      <c r="F298" s="47">
        <f>SUM(G298:H298)</f>
        <v>0</v>
      </c>
      <c r="G298" s="50"/>
      <c r="H298" s="50"/>
    </row>
    <row r="299" spans="1:8" ht="43.5" customHeight="1" thickBot="1" x14ac:dyDescent="0.25">
      <c r="A299" s="54">
        <v>3092</v>
      </c>
      <c r="B299" s="41" t="s">
        <v>221</v>
      </c>
      <c r="C299" s="41">
        <v>9</v>
      </c>
      <c r="D299" s="41">
        <v>2</v>
      </c>
      <c r="E299" s="55" t="s">
        <v>233</v>
      </c>
      <c r="F299" s="47">
        <f>SUM(G299:H299)</f>
        <v>0</v>
      </c>
      <c r="G299" s="50"/>
      <c r="H299" s="50"/>
    </row>
    <row r="300" spans="1:8" s="36" customFormat="1" ht="32.25" customHeight="1" x14ac:dyDescent="0.25">
      <c r="A300" s="56">
        <v>3100</v>
      </c>
      <c r="B300" s="146" t="s">
        <v>234</v>
      </c>
      <c r="C300" s="146">
        <v>0</v>
      </c>
      <c r="D300" s="147">
        <v>0</v>
      </c>
      <c r="E300" s="160" t="s">
        <v>543</v>
      </c>
      <c r="F300" s="148">
        <f>SUM(F302)</f>
        <v>200862.8</v>
      </c>
      <c r="G300" s="148">
        <f>SUM(G302)</f>
        <v>200862.8</v>
      </c>
      <c r="H300" s="148">
        <f>SUM(H302)</f>
        <v>0</v>
      </c>
    </row>
    <row r="301" spans="1:8" ht="11.25" customHeight="1" x14ac:dyDescent="0.2">
      <c r="A301" s="56"/>
      <c r="B301" s="32"/>
      <c r="C301" s="33"/>
      <c r="D301" s="34"/>
      <c r="E301" s="37" t="s">
        <v>2</v>
      </c>
      <c r="F301" s="35"/>
      <c r="G301" s="38"/>
      <c r="H301" s="39"/>
    </row>
    <row r="302" spans="1:8" ht="24" x14ac:dyDescent="0.2">
      <c r="A302" s="56">
        <v>3110</v>
      </c>
      <c r="B302" s="41" t="s">
        <v>234</v>
      </c>
      <c r="C302" s="41">
        <v>1</v>
      </c>
      <c r="D302" s="42">
        <v>0</v>
      </c>
      <c r="E302" s="53" t="s">
        <v>235</v>
      </c>
      <c r="F302" s="43">
        <f>SUM(F304)</f>
        <v>200862.8</v>
      </c>
      <c r="G302" s="43">
        <f>SUM(G304)</f>
        <v>200862.8</v>
      </c>
      <c r="H302" s="43">
        <f>SUM(H304)</f>
        <v>0</v>
      </c>
    </row>
    <row r="303" spans="1:8" s="44" customFormat="1" ht="10.5" customHeight="1" x14ac:dyDescent="0.2">
      <c r="A303" s="56"/>
      <c r="B303" s="32"/>
      <c r="C303" s="41"/>
      <c r="D303" s="42"/>
      <c r="E303" s="37" t="s">
        <v>56</v>
      </c>
      <c r="F303" s="43"/>
      <c r="G303" s="45"/>
      <c r="H303" s="46"/>
    </row>
    <row r="304" spans="1:8" ht="15.75" thickBot="1" x14ac:dyDescent="0.25">
      <c r="A304" s="57">
        <v>3112</v>
      </c>
      <c r="B304" s="58" t="s">
        <v>234</v>
      </c>
      <c r="C304" s="58">
        <v>1</v>
      </c>
      <c r="D304" s="59">
        <v>2</v>
      </c>
      <c r="E304" s="60" t="s">
        <v>236</v>
      </c>
      <c r="F304" s="47">
        <f>SUM(G304:H304)-[1]Ekamutner!F97</f>
        <v>200862.8</v>
      </c>
      <c r="G304" s="48">
        <v>200862.8</v>
      </c>
      <c r="H304" s="49"/>
    </row>
    <row r="305" spans="2:4" x14ac:dyDescent="0.2">
      <c r="B305" s="63"/>
      <c r="C305" s="64"/>
      <c r="D305" s="65"/>
    </row>
  </sheetData>
  <protectedRanges>
    <protectedRange sqref="G298:H299 G303:H304 F301:H301 F297:H297" name="Range24"/>
    <protectedRange sqref="G282:H282 G279:H279 F281:H281 G284:H285 F278:H278" name="Range22"/>
    <protectedRange sqref="G249:H250 F260:H260 G257:H258 G253:H254 G261:H261 F256:H256 F252:H252" name="Range20"/>
    <protectedRange sqref="G236:H236 F235:H235 F232:H232 G228:H230 G233:H233 F227:H227" name="Range18"/>
    <protectedRange sqref="F210:H210 G211:H211 F208:H208 G205:H206 F204:H204" name="Range16"/>
    <protectedRange sqref="G181:H184 G187:H190 F186:H186 F179:H179" name="Range14"/>
    <protectedRange sqref="G167:H167 G162:H162 F156:H156 G154:H154 G165:H165 F164:H164 F159:H159 G157:H157 F161:H161 F153:H153" name="Range12"/>
    <protectedRange sqref="G129:H134 G137:H137 F136:H136 F139:H139" name="Range10"/>
    <protectedRange sqref="G107:H109 G112:H116 F111:H111 F106:H106" name="Range8"/>
    <protectedRange sqref="F86:H86 G75:H75 F83:H83 F77:H77 F88:H88 G78:H78 G84:H84 F80:H80 G89:H89 G81:H81 F74:H74" name="Range6"/>
    <protectedRange sqref="G40:H40 F41:H41 F54:H54 F43:H43 G55 F45:H45 G49:H49 G46:H46 G51:H52 F48:H48" name="Range4"/>
    <protectedRange sqref="F10:H10 G20:H22 F19:H19 F15:H15 G11:H13 G16:H17 F8:H8" name="Range2"/>
    <protectedRange sqref="F33:H33 G31:H31 F27:H27 G25:H25 F38:H38 G39:H40 F30:H30 G28:H28 F36:H36 G34:H34 F24:H24" name="Range3"/>
    <protectedRange sqref="G55:H55 G63:H65 F57:H57 F74:H74 G58:H58 G71:H72 F60:H60 F62:H62 F70:H70 G68:H68 F67:H67" name="Range5"/>
    <protectedRange sqref="G90:H90 G92:H96 G98:H104" name="Range7"/>
    <protectedRange sqref="G128:H128 F127:H127 F121:H121 G119:H119 G122:H125 F118:H118" name="Range9"/>
    <protectedRange sqref="G145:H145 G148:H148 F144:H144 G142:H142 G151:H151 F150:H150 F147:H147 F141:H141" name="Range11"/>
    <protectedRange sqref="G171:H171 F176:H176 F170:H170 G168:H168 G174:H174 G177:H177 F173:H173 F167:H167" name="Range13"/>
    <protectedRange sqref="G199:H199 G202:H202 F201:H201 F198:H198 G193:H196 F192:H192" name="Range15"/>
    <protectedRange sqref="G213:H220 G223:H225 F222:H222" name="Range17"/>
    <protectedRange sqref="F240:H240 F248:H248 G241:H242 G245:H246 F244:H244 F238:H238" name="Range19"/>
    <protectedRange sqref="F278:H278 G264:H264 G276:H276 F266:H266 F275:H275 G267:H267 G272:H273 F269:H269 F271:H271 F263:H263" name="Range21"/>
    <protectedRange sqref="F293:H293 G291:H291 F290:H290 G288:H288 F295:H295 G294:H294 F287:H287" name="Range23"/>
    <protectedRange sqref="H1" name="Range8_1"/>
  </protectedRanges>
  <mergeCells count="6">
    <mergeCell ref="A3:A4"/>
    <mergeCell ref="B3:B4"/>
    <mergeCell ref="C3:C4"/>
    <mergeCell ref="D3:D4"/>
    <mergeCell ref="E3:E4"/>
    <mergeCell ref="G1:H1"/>
  </mergeCells>
  <pageMargins left="0.25" right="0.25" top="0.75" bottom="0.75" header="0.3" footer="0.3"/>
  <pageSetup scale="8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6"/>
  <sheetViews>
    <sheetView workbookViewId="0">
      <selection activeCell="J1" sqref="J1"/>
    </sheetView>
  </sheetViews>
  <sheetFormatPr defaultRowHeight="12.75" x14ac:dyDescent="0.2"/>
  <cols>
    <col min="1" max="1" width="5.85546875" style="76" customWidth="1"/>
    <col min="2" max="2" width="63.42578125" style="76" customWidth="1"/>
    <col min="3" max="3" width="12.42578125" style="118" customWidth="1"/>
    <col min="4" max="4" width="18.42578125" style="76" customWidth="1"/>
    <col min="5" max="5" width="17.7109375" style="76" customWidth="1"/>
    <col min="6" max="6" width="20.28515625" style="76" customWidth="1"/>
    <col min="7" max="16384" width="9.140625" style="76"/>
  </cols>
  <sheetData>
    <row r="1" spans="1:6" ht="113.25" customHeight="1" x14ac:dyDescent="0.2">
      <c r="A1" s="120"/>
      <c r="B1" s="120"/>
      <c r="C1" s="120"/>
      <c r="D1" s="120"/>
      <c r="E1" s="247" t="s">
        <v>700</v>
      </c>
      <c r="F1" s="248"/>
    </row>
    <row r="2" spans="1:6" ht="24" customHeight="1" thickBot="1" x14ac:dyDescent="0.3">
      <c r="A2" s="121"/>
      <c r="B2" s="122"/>
      <c r="C2" s="122"/>
      <c r="D2" s="121"/>
      <c r="E2" s="274" t="s">
        <v>237</v>
      </c>
      <c r="F2" s="274"/>
    </row>
    <row r="3" spans="1:6" ht="18" customHeight="1" thickBot="1" x14ac:dyDescent="0.25">
      <c r="A3" s="279" t="s">
        <v>238</v>
      </c>
      <c r="B3" s="281" t="s">
        <v>239</v>
      </c>
      <c r="C3" s="282"/>
      <c r="D3" s="277" t="s">
        <v>1</v>
      </c>
      <c r="E3" s="275" t="s">
        <v>2</v>
      </c>
      <c r="F3" s="276"/>
    </row>
    <row r="4" spans="1:6" ht="39" customHeight="1" thickBot="1" x14ac:dyDescent="0.25">
      <c r="A4" s="280"/>
      <c r="B4" s="283"/>
      <c r="C4" s="284"/>
      <c r="D4" s="278"/>
      <c r="E4" s="12" t="s">
        <v>3</v>
      </c>
      <c r="F4" s="12" t="s">
        <v>4</v>
      </c>
    </row>
    <row r="5" spans="1:6" x14ac:dyDescent="0.2">
      <c r="A5" s="119">
        <v>1</v>
      </c>
      <c r="B5" s="119">
        <v>2</v>
      </c>
      <c r="C5" s="119" t="s">
        <v>60</v>
      </c>
      <c r="D5" s="5">
        <v>4</v>
      </c>
      <c r="E5" s="5">
        <v>5</v>
      </c>
      <c r="F5" s="4">
        <v>6</v>
      </c>
    </row>
    <row r="6" spans="1:6" ht="36.75" customHeight="1" x14ac:dyDescent="0.2">
      <c r="A6" s="54">
        <v>4000</v>
      </c>
      <c r="B6" s="77" t="s">
        <v>240</v>
      </c>
      <c r="C6" s="78"/>
      <c r="D6" s="79">
        <f>SUM(D8,D167,D202)</f>
        <v>1322100</v>
      </c>
      <c r="E6" s="79">
        <f>SUM(E8,E167,E202)</f>
        <v>922100</v>
      </c>
      <c r="F6" s="79">
        <f>SUM(F8,F167,F202)</f>
        <v>400000</v>
      </c>
    </row>
    <row r="7" spans="1:6" x14ac:dyDescent="0.2">
      <c r="A7" s="54"/>
      <c r="B7" s="80" t="s">
        <v>241</v>
      </c>
      <c r="C7" s="78"/>
      <c r="D7" s="79"/>
      <c r="E7" s="79"/>
      <c r="F7" s="79"/>
    </row>
    <row r="8" spans="1:6" ht="42" customHeight="1" x14ac:dyDescent="0.2">
      <c r="A8" s="54">
        <v>4050</v>
      </c>
      <c r="B8" s="81" t="s">
        <v>242</v>
      </c>
      <c r="C8" s="82" t="s">
        <v>243</v>
      </c>
      <c r="D8" s="79">
        <f>SUM(D10,D23,D66,D81,D91,D123,D138)</f>
        <v>922100</v>
      </c>
      <c r="E8" s="79">
        <f>SUM(E10,E23,E66,E81,E91,E123,E138)</f>
        <v>922100</v>
      </c>
      <c r="F8" s="79">
        <f>SUM(F10,F23,F66,F81,F91,F123,F138)</f>
        <v>0</v>
      </c>
    </row>
    <row r="9" spans="1:6" x14ac:dyDescent="0.2">
      <c r="A9" s="54"/>
      <c r="B9" s="80" t="s">
        <v>241</v>
      </c>
      <c r="C9" s="78"/>
      <c r="D9" s="79"/>
      <c r="E9" s="79"/>
      <c r="F9" s="79"/>
    </row>
    <row r="10" spans="1:6" ht="30.75" customHeight="1" x14ac:dyDescent="0.2">
      <c r="A10" s="54">
        <v>4100</v>
      </c>
      <c r="B10" s="8" t="s">
        <v>244</v>
      </c>
      <c r="C10" s="83" t="s">
        <v>243</v>
      </c>
      <c r="D10" s="79">
        <f>SUM(D12,D17,D20)</f>
        <v>283227.2</v>
      </c>
      <c r="E10" s="79">
        <f>SUM(E12,E17,E20)</f>
        <v>283227.2</v>
      </c>
      <c r="F10" s="79" t="s">
        <v>7</v>
      </c>
    </row>
    <row r="11" spans="1:6" x14ac:dyDescent="0.2">
      <c r="A11" s="54"/>
      <c r="B11" s="80" t="s">
        <v>241</v>
      </c>
      <c r="C11" s="78"/>
      <c r="D11" s="79"/>
      <c r="E11" s="79"/>
      <c r="F11" s="79"/>
    </row>
    <row r="12" spans="1:6" ht="22.5" x14ac:dyDescent="0.2">
      <c r="A12" s="54">
        <v>4110</v>
      </c>
      <c r="B12" s="84" t="s">
        <v>245</v>
      </c>
      <c r="C12" s="83" t="s">
        <v>243</v>
      </c>
      <c r="D12" s="79">
        <f>SUM(D14:D16)</f>
        <v>283227.2</v>
      </c>
      <c r="E12" s="79">
        <f>SUM(E14:E16)</f>
        <v>283227.2</v>
      </c>
      <c r="F12" s="85" t="s">
        <v>51</v>
      </c>
    </row>
    <row r="13" spans="1:6" x14ac:dyDescent="0.2">
      <c r="A13" s="54"/>
      <c r="B13" s="80" t="s">
        <v>56</v>
      </c>
      <c r="C13" s="83"/>
      <c r="D13" s="79"/>
      <c r="E13" s="79"/>
      <c r="F13" s="85"/>
    </row>
    <row r="14" spans="1:6" x14ac:dyDescent="0.2">
      <c r="A14" s="54">
        <v>4111</v>
      </c>
      <c r="B14" s="86" t="s">
        <v>246</v>
      </c>
      <c r="C14" s="87" t="s">
        <v>247</v>
      </c>
      <c r="D14" s="6">
        <f>SUM(E14:F14)</f>
        <v>244227.20000000001</v>
      </c>
      <c r="E14" s="79">
        <v>244227.20000000001</v>
      </c>
      <c r="F14" s="85" t="s">
        <v>51</v>
      </c>
    </row>
    <row r="15" spans="1:6" ht="24" x14ac:dyDescent="0.2">
      <c r="A15" s="54">
        <v>4112</v>
      </c>
      <c r="B15" s="86" t="s">
        <v>248</v>
      </c>
      <c r="C15" s="87" t="s">
        <v>249</v>
      </c>
      <c r="D15" s="6">
        <f>SUM(E15:F15)</f>
        <v>39000</v>
      </c>
      <c r="E15" s="79">
        <v>39000</v>
      </c>
      <c r="F15" s="85" t="s">
        <v>51</v>
      </c>
    </row>
    <row r="16" spans="1:6" x14ac:dyDescent="0.2">
      <c r="A16" s="54">
        <v>4114</v>
      </c>
      <c r="B16" s="86" t="s">
        <v>250</v>
      </c>
      <c r="C16" s="87" t="s">
        <v>251</v>
      </c>
      <c r="D16" s="6">
        <f>SUM(E16:F16)</f>
        <v>0</v>
      </c>
      <c r="E16" s="79"/>
      <c r="F16" s="85" t="s">
        <v>51</v>
      </c>
    </row>
    <row r="17" spans="1:6" x14ac:dyDescent="0.2">
      <c r="A17" s="54">
        <v>4120</v>
      </c>
      <c r="B17" s="88" t="s">
        <v>252</v>
      </c>
      <c r="C17" s="83" t="s">
        <v>243</v>
      </c>
      <c r="D17" s="79">
        <f>SUM(D19)</f>
        <v>0</v>
      </c>
      <c r="E17" s="79">
        <f>SUM(E19)</f>
        <v>0</v>
      </c>
      <c r="F17" s="85" t="s">
        <v>51</v>
      </c>
    </row>
    <row r="18" spans="1:6" x14ac:dyDescent="0.2">
      <c r="A18" s="54"/>
      <c r="B18" s="80" t="s">
        <v>56</v>
      </c>
      <c r="C18" s="83"/>
      <c r="D18" s="79"/>
      <c r="E18" s="79"/>
      <c r="F18" s="85"/>
    </row>
    <row r="19" spans="1:6" ht="13.5" customHeight="1" x14ac:dyDescent="0.2">
      <c r="A19" s="54">
        <v>4121</v>
      </c>
      <c r="B19" s="86" t="s">
        <v>253</v>
      </c>
      <c r="C19" s="87" t="s">
        <v>254</v>
      </c>
      <c r="D19" s="6">
        <f>SUM(E19:F19)</f>
        <v>0</v>
      </c>
      <c r="E19" s="79"/>
      <c r="F19" s="85" t="s">
        <v>51</v>
      </c>
    </row>
    <row r="20" spans="1:6" ht="25.5" customHeight="1" x14ac:dyDescent="0.2">
      <c r="A20" s="54">
        <v>4130</v>
      </c>
      <c r="B20" s="88" t="s">
        <v>255</v>
      </c>
      <c r="C20" s="83" t="s">
        <v>243</v>
      </c>
      <c r="D20" s="79">
        <f>SUM(D22)</f>
        <v>0</v>
      </c>
      <c r="E20" s="79">
        <f>SUM(E22)</f>
        <v>0</v>
      </c>
      <c r="F20" s="79" t="s">
        <v>7</v>
      </c>
    </row>
    <row r="21" spans="1:6" x14ac:dyDescent="0.2">
      <c r="A21" s="54"/>
      <c r="B21" s="80" t="s">
        <v>56</v>
      </c>
      <c r="C21" s="83"/>
      <c r="D21" s="79"/>
      <c r="E21" s="79"/>
      <c r="F21" s="85"/>
    </row>
    <row r="22" spans="1:6" ht="13.5" customHeight="1" x14ac:dyDescent="0.2">
      <c r="A22" s="54">
        <v>4131</v>
      </c>
      <c r="B22" s="88" t="s">
        <v>256</v>
      </c>
      <c r="C22" s="87" t="s">
        <v>257</v>
      </c>
      <c r="D22" s="6">
        <f>SUM(E22:F22)</f>
        <v>0</v>
      </c>
      <c r="E22" s="79"/>
      <c r="F22" s="85" t="s">
        <v>7</v>
      </c>
    </row>
    <row r="23" spans="1:6" ht="36" customHeight="1" x14ac:dyDescent="0.2">
      <c r="A23" s="54">
        <v>4200</v>
      </c>
      <c r="B23" s="86" t="s">
        <v>258</v>
      </c>
      <c r="C23" s="83" t="s">
        <v>243</v>
      </c>
      <c r="D23" s="79">
        <f>SUM(D25,D34,D39,D49,D52,D56)</f>
        <v>147950</v>
      </c>
      <c r="E23" s="79">
        <f>SUM(E25,E34,E39,E49,E52,E56)</f>
        <v>147950</v>
      </c>
      <c r="F23" s="85" t="s">
        <v>51</v>
      </c>
    </row>
    <row r="24" spans="1:6" x14ac:dyDescent="0.2">
      <c r="A24" s="54"/>
      <c r="B24" s="80" t="s">
        <v>241</v>
      </c>
      <c r="C24" s="78"/>
      <c r="D24" s="79"/>
      <c r="E24" s="79"/>
      <c r="F24" s="79"/>
    </row>
    <row r="25" spans="1:6" ht="22.5" x14ac:dyDescent="0.2">
      <c r="A25" s="54">
        <v>4210</v>
      </c>
      <c r="B25" s="88" t="s">
        <v>259</v>
      </c>
      <c r="C25" s="83" t="s">
        <v>243</v>
      </c>
      <c r="D25" s="79">
        <f>SUM(D27:D33)</f>
        <v>34650</v>
      </c>
      <c r="E25" s="79">
        <f>SUM(E27:E33)</f>
        <v>34650</v>
      </c>
      <c r="F25" s="85" t="s">
        <v>51</v>
      </c>
    </row>
    <row r="26" spans="1:6" x14ac:dyDescent="0.2">
      <c r="A26" s="54"/>
      <c r="B26" s="80" t="s">
        <v>56</v>
      </c>
      <c r="C26" s="83"/>
      <c r="D26" s="79"/>
      <c r="E26" s="79"/>
      <c r="F26" s="85"/>
    </row>
    <row r="27" spans="1:6" x14ac:dyDescent="0.2">
      <c r="A27" s="54">
        <v>4211</v>
      </c>
      <c r="B27" s="86" t="s">
        <v>260</v>
      </c>
      <c r="C27" s="87" t="s">
        <v>261</v>
      </c>
      <c r="D27" s="6">
        <f t="shared" ref="D27:D33" si="0">SUM(E27:F27)</f>
        <v>0</v>
      </c>
      <c r="E27" s="79">
        <v>0</v>
      </c>
      <c r="F27" s="85" t="s">
        <v>51</v>
      </c>
    </row>
    <row r="28" spans="1:6" x14ac:dyDescent="0.2">
      <c r="A28" s="54">
        <v>4212</v>
      </c>
      <c r="B28" s="88" t="s">
        <v>262</v>
      </c>
      <c r="C28" s="87" t="s">
        <v>263</v>
      </c>
      <c r="D28" s="6">
        <f t="shared" si="0"/>
        <v>32000</v>
      </c>
      <c r="E28" s="79">
        <v>32000</v>
      </c>
      <c r="F28" s="85" t="s">
        <v>51</v>
      </c>
    </row>
    <row r="29" spans="1:6" x14ac:dyDescent="0.2">
      <c r="A29" s="54">
        <v>4213</v>
      </c>
      <c r="B29" s="86" t="s">
        <v>264</v>
      </c>
      <c r="C29" s="87" t="s">
        <v>265</v>
      </c>
      <c r="D29" s="6">
        <f t="shared" si="0"/>
        <v>1300</v>
      </c>
      <c r="E29" s="79">
        <v>1300</v>
      </c>
      <c r="F29" s="85" t="s">
        <v>51</v>
      </c>
    </row>
    <row r="30" spans="1:6" x14ac:dyDescent="0.2">
      <c r="A30" s="54">
        <v>4214</v>
      </c>
      <c r="B30" s="86" t="s">
        <v>266</v>
      </c>
      <c r="C30" s="87" t="s">
        <v>267</v>
      </c>
      <c r="D30" s="6">
        <f t="shared" si="0"/>
        <v>800</v>
      </c>
      <c r="E30" s="79">
        <v>800</v>
      </c>
      <c r="F30" s="85" t="s">
        <v>51</v>
      </c>
    </row>
    <row r="31" spans="1:6" x14ac:dyDescent="0.2">
      <c r="A31" s="54">
        <v>4215</v>
      </c>
      <c r="B31" s="86" t="s">
        <v>268</v>
      </c>
      <c r="C31" s="87" t="s">
        <v>269</v>
      </c>
      <c r="D31" s="6">
        <f t="shared" si="0"/>
        <v>350</v>
      </c>
      <c r="E31" s="79">
        <v>350</v>
      </c>
      <c r="F31" s="85" t="s">
        <v>51</v>
      </c>
    </row>
    <row r="32" spans="1:6" ht="17.25" customHeight="1" x14ac:dyDescent="0.2">
      <c r="A32" s="54">
        <v>4216</v>
      </c>
      <c r="B32" s="86" t="s">
        <v>270</v>
      </c>
      <c r="C32" s="87" t="s">
        <v>271</v>
      </c>
      <c r="D32" s="6">
        <f t="shared" si="0"/>
        <v>200</v>
      </c>
      <c r="E32" s="79">
        <v>200</v>
      </c>
      <c r="F32" s="85" t="s">
        <v>51</v>
      </c>
    </row>
    <row r="33" spans="1:6" x14ac:dyDescent="0.2">
      <c r="A33" s="54">
        <v>4217</v>
      </c>
      <c r="B33" s="86" t="s">
        <v>272</v>
      </c>
      <c r="C33" s="87" t="s">
        <v>273</v>
      </c>
      <c r="D33" s="6">
        <f t="shared" si="0"/>
        <v>0</v>
      </c>
      <c r="E33" s="79"/>
      <c r="F33" s="85" t="s">
        <v>51</v>
      </c>
    </row>
    <row r="34" spans="1:6" ht="22.5" x14ac:dyDescent="0.2">
      <c r="A34" s="54">
        <v>4220</v>
      </c>
      <c r="B34" s="88" t="s">
        <v>274</v>
      </c>
      <c r="C34" s="83" t="s">
        <v>243</v>
      </c>
      <c r="D34" s="79">
        <f>SUM(D36:D38)</f>
        <v>2000</v>
      </c>
      <c r="E34" s="79">
        <f>SUM(E36:E38)</f>
        <v>2000</v>
      </c>
      <c r="F34" s="85" t="s">
        <v>51</v>
      </c>
    </row>
    <row r="35" spans="1:6" x14ac:dyDescent="0.2">
      <c r="A35" s="54"/>
      <c r="B35" s="80" t="s">
        <v>56</v>
      </c>
      <c r="C35" s="83"/>
      <c r="D35" s="79"/>
      <c r="E35" s="79"/>
      <c r="F35" s="85"/>
    </row>
    <row r="36" spans="1:6" x14ac:dyDescent="0.2">
      <c r="A36" s="54">
        <v>4221</v>
      </c>
      <c r="B36" s="86" t="s">
        <v>275</v>
      </c>
      <c r="C36" s="89">
        <v>4221</v>
      </c>
      <c r="D36" s="6">
        <f>SUM(E36:F36)</f>
        <v>2000</v>
      </c>
      <c r="E36" s="79">
        <v>2000</v>
      </c>
      <c r="F36" s="85" t="s">
        <v>51</v>
      </c>
    </row>
    <row r="37" spans="1:6" x14ac:dyDescent="0.2">
      <c r="A37" s="54">
        <v>4222</v>
      </c>
      <c r="B37" s="86" t="s">
        <v>276</v>
      </c>
      <c r="C37" s="87" t="s">
        <v>277</v>
      </c>
      <c r="D37" s="6">
        <f>SUM(E37:F37)</f>
        <v>0</v>
      </c>
      <c r="E37" s="79"/>
      <c r="F37" s="85" t="s">
        <v>51</v>
      </c>
    </row>
    <row r="38" spans="1:6" x14ac:dyDescent="0.2">
      <c r="A38" s="54">
        <v>4223</v>
      </c>
      <c r="B38" s="86" t="s">
        <v>278</v>
      </c>
      <c r="C38" s="87" t="s">
        <v>279</v>
      </c>
      <c r="D38" s="6">
        <f>SUM(E38:F38)</f>
        <v>0</v>
      </c>
      <c r="E38" s="79">
        <v>0</v>
      </c>
      <c r="F38" s="85" t="s">
        <v>51</v>
      </c>
    </row>
    <row r="39" spans="1:6" ht="22.5" x14ac:dyDescent="0.2">
      <c r="A39" s="54">
        <v>4230</v>
      </c>
      <c r="B39" s="88" t="s">
        <v>280</v>
      </c>
      <c r="C39" s="83" t="s">
        <v>243</v>
      </c>
      <c r="D39" s="79">
        <f>SUM(D41:D48)</f>
        <v>28700</v>
      </c>
      <c r="E39" s="79">
        <f>SUM(E41:E48)</f>
        <v>28700</v>
      </c>
      <c r="F39" s="85" t="s">
        <v>51</v>
      </c>
    </row>
    <row r="40" spans="1:6" x14ac:dyDescent="0.2">
      <c r="A40" s="54"/>
      <c r="B40" s="80" t="s">
        <v>56</v>
      </c>
      <c r="C40" s="83"/>
      <c r="D40" s="79"/>
      <c r="E40" s="79"/>
      <c r="F40" s="85"/>
    </row>
    <row r="41" spans="1:6" x14ac:dyDescent="0.2">
      <c r="A41" s="54">
        <v>4231</v>
      </c>
      <c r="B41" s="86" t="s">
        <v>281</v>
      </c>
      <c r="C41" s="87" t="s">
        <v>282</v>
      </c>
      <c r="D41" s="6">
        <f>SUM(E41:F41)</f>
        <v>0</v>
      </c>
      <c r="E41" s="79"/>
      <c r="F41" s="85" t="s">
        <v>51</v>
      </c>
    </row>
    <row r="42" spans="1:6" x14ac:dyDescent="0.2">
      <c r="A42" s="54">
        <v>4232</v>
      </c>
      <c r="B42" s="86" t="s">
        <v>283</v>
      </c>
      <c r="C42" s="87" t="s">
        <v>284</v>
      </c>
      <c r="D42" s="6">
        <f t="shared" ref="D42:D48" si="1">SUM(E42:F42)</f>
        <v>3000</v>
      </c>
      <c r="E42" s="79">
        <v>3000</v>
      </c>
      <c r="F42" s="85" t="s">
        <v>51</v>
      </c>
    </row>
    <row r="43" spans="1:6" ht="24" x14ac:dyDescent="0.2">
      <c r="A43" s="54">
        <v>4233</v>
      </c>
      <c r="B43" s="86" t="s">
        <v>285</v>
      </c>
      <c r="C43" s="87" t="s">
        <v>286</v>
      </c>
      <c r="D43" s="6">
        <f t="shared" si="1"/>
        <v>0</v>
      </c>
      <c r="E43" s="79"/>
      <c r="F43" s="85" t="s">
        <v>51</v>
      </c>
    </row>
    <row r="44" spans="1:6" x14ac:dyDescent="0.2">
      <c r="A44" s="54">
        <v>4234</v>
      </c>
      <c r="B44" s="86" t="s">
        <v>287</v>
      </c>
      <c r="C44" s="87" t="s">
        <v>288</v>
      </c>
      <c r="D44" s="6">
        <f t="shared" si="1"/>
        <v>1000</v>
      </c>
      <c r="E44" s="79">
        <v>1000</v>
      </c>
      <c r="F44" s="85" t="s">
        <v>51</v>
      </c>
    </row>
    <row r="45" spans="1:6" x14ac:dyDescent="0.2">
      <c r="A45" s="54">
        <v>4235</v>
      </c>
      <c r="B45" s="90" t="s">
        <v>289</v>
      </c>
      <c r="C45" s="91">
        <v>4235</v>
      </c>
      <c r="D45" s="6">
        <f t="shared" si="1"/>
        <v>2000</v>
      </c>
      <c r="E45" s="79">
        <v>2000</v>
      </c>
      <c r="F45" s="85" t="s">
        <v>51</v>
      </c>
    </row>
    <row r="46" spans="1:6" x14ac:dyDescent="0.2">
      <c r="A46" s="54">
        <v>4236</v>
      </c>
      <c r="B46" s="86" t="s">
        <v>290</v>
      </c>
      <c r="C46" s="87" t="s">
        <v>291</v>
      </c>
      <c r="D46" s="6">
        <f t="shared" si="1"/>
        <v>0</v>
      </c>
      <c r="E46" s="79"/>
      <c r="F46" s="85" t="s">
        <v>51</v>
      </c>
    </row>
    <row r="47" spans="1:6" x14ac:dyDescent="0.2">
      <c r="A47" s="54">
        <v>4237</v>
      </c>
      <c r="B47" s="86" t="s">
        <v>292</v>
      </c>
      <c r="C47" s="87" t="s">
        <v>293</v>
      </c>
      <c r="D47" s="6">
        <f t="shared" si="1"/>
        <v>1500</v>
      </c>
      <c r="E47" s="79">
        <v>1500</v>
      </c>
      <c r="F47" s="85" t="s">
        <v>51</v>
      </c>
    </row>
    <row r="48" spans="1:6" x14ac:dyDescent="0.2">
      <c r="A48" s="54">
        <v>4238</v>
      </c>
      <c r="B48" s="86" t="s">
        <v>294</v>
      </c>
      <c r="C48" s="87" t="s">
        <v>295</v>
      </c>
      <c r="D48" s="6">
        <f t="shared" si="1"/>
        <v>21200</v>
      </c>
      <c r="E48" s="79">
        <v>21200</v>
      </c>
      <c r="F48" s="85" t="s">
        <v>51</v>
      </c>
    </row>
    <row r="49" spans="1:6" ht="22.5" x14ac:dyDescent="0.2">
      <c r="A49" s="54">
        <v>4240</v>
      </c>
      <c r="B49" s="88" t="s">
        <v>296</v>
      </c>
      <c r="C49" s="83" t="s">
        <v>243</v>
      </c>
      <c r="D49" s="79">
        <f>SUM(D51)</f>
        <v>15000</v>
      </c>
      <c r="E49" s="79">
        <f>SUM(E51)</f>
        <v>15000</v>
      </c>
      <c r="F49" s="85" t="s">
        <v>51</v>
      </c>
    </row>
    <row r="50" spans="1:6" x14ac:dyDescent="0.2">
      <c r="A50" s="54"/>
      <c r="B50" s="80" t="s">
        <v>56</v>
      </c>
      <c r="C50" s="83"/>
      <c r="D50" s="79"/>
      <c r="E50" s="79"/>
      <c r="F50" s="85"/>
    </row>
    <row r="51" spans="1:6" x14ac:dyDescent="0.2">
      <c r="A51" s="54">
        <v>4241</v>
      </c>
      <c r="B51" s="86" t="s">
        <v>297</v>
      </c>
      <c r="C51" s="87" t="s">
        <v>298</v>
      </c>
      <c r="D51" s="6">
        <f>SUM(E51:F51)</f>
        <v>15000</v>
      </c>
      <c r="E51" s="79">
        <v>15000</v>
      </c>
      <c r="F51" s="85" t="s">
        <v>51</v>
      </c>
    </row>
    <row r="52" spans="1:6" ht="28.5" customHeight="1" x14ac:dyDescent="0.2">
      <c r="A52" s="54">
        <v>4250</v>
      </c>
      <c r="B52" s="88" t="s">
        <v>299</v>
      </c>
      <c r="C52" s="83" t="s">
        <v>243</v>
      </c>
      <c r="D52" s="79">
        <f>SUM(D54:D55)</f>
        <v>15900</v>
      </c>
      <c r="E52" s="79">
        <f>SUM(E54:E55)</f>
        <v>15900</v>
      </c>
      <c r="F52" s="85" t="s">
        <v>51</v>
      </c>
    </row>
    <row r="53" spans="1:6" x14ac:dyDescent="0.2">
      <c r="A53" s="54"/>
      <c r="B53" s="80" t="s">
        <v>56</v>
      </c>
      <c r="C53" s="83"/>
      <c r="D53" s="79"/>
      <c r="E53" s="79"/>
      <c r="F53" s="85"/>
    </row>
    <row r="54" spans="1:6" x14ac:dyDescent="0.2">
      <c r="A54" s="54">
        <v>4251</v>
      </c>
      <c r="B54" s="86" t="s">
        <v>300</v>
      </c>
      <c r="C54" s="87" t="s">
        <v>301</v>
      </c>
      <c r="D54" s="6">
        <f>SUM(E54:F54)</f>
        <v>13800</v>
      </c>
      <c r="E54" s="79">
        <v>13800</v>
      </c>
      <c r="F54" s="85" t="s">
        <v>51</v>
      </c>
    </row>
    <row r="55" spans="1:6" ht="24" x14ac:dyDescent="0.2">
      <c r="A55" s="54">
        <v>4252</v>
      </c>
      <c r="B55" s="86" t="s">
        <v>302</v>
      </c>
      <c r="C55" s="87" t="s">
        <v>303</v>
      </c>
      <c r="D55" s="6">
        <f>SUM(E55:F55)</f>
        <v>2100</v>
      </c>
      <c r="E55" s="79">
        <v>2100</v>
      </c>
      <c r="F55" s="85" t="s">
        <v>51</v>
      </c>
    </row>
    <row r="56" spans="1:6" ht="22.5" x14ac:dyDescent="0.2">
      <c r="A56" s="54">
        <v>4260</v>
      </c>
      <c r="B56" s="88" t="s">
        <v>304</v>
      </c>
      <c r="C56" s="83" t="s">
        <v>243</v>
      </c>
      <c r="D56" s="79">
        <f>SUM(D58:D65)</f>
        <v>51700</v>
      </c>
      <c r="E56" s="79">
        <f>SUM(E58:E65)</f>
        <v>51700</v>
      </c>
      <c r="F56" s="85" t="s">
        <v>51</v>
      </c>
    </row>
    <row r="57" spans="1:6" x14ac:dyDescent="0.2">
      <c r="A57" s="54"/>
      <c r="B57" s="80" t="s">
        <v>56</v>
      </c>
      <c r="C57" s="83"/>
      <c r="D57" s="79"/>
      <c r="E57" s="79"/>
      <c r="F57" s="85"/>
    </row>
    <row r="58" spans="1:6" x14ac:dyDescent="0.2">
      <c r="A58" s="54">
        <v>4261</v>
      </c>
      <c r="B58" s="86" t="s">
        <v>305</v>
      </c>
      <c r="C58" s="87" t="s">
        <v>306</v>
      </c>
      <c r="D58" s="6">
        <f t="shared" ref="D58:D65" si="2">SUM(E58:F58)</f>
        <v>3300</v>
      </c>
      <c r="E58" s="79">
        <v>3300</v>
      </c>
      <c r="F58" s="85" t="s">
        <v>51</v>
      </c>
    </row>
    <row r="59" spans="1:6" x14ac:dyDescent="0.2">
      <c r="A59" s="54">
        <v>4262</v>
      </c>
      <c r="B59" s="86" t="s">
        <v>307</v>
      </c>
      <c r="C59" s="87" t="s">
        <v>308</v>
      </c>
      <c r="D59" s="6">
        <f t="shared" si="2"/>
        <v>2000</v>
      </c>
      <c r="E59" s="79">
        <v>2000</v>
      </c>
      <c r="F59" s="85" t="s">
        <v>51</v>
      </c>
    </row>
    <row r="60" spans="1:6" ht="24" x14ac:dyDescent="0.2">
      <c r="A60" s="54">
        <v>4263</v>
      </c>
      <c r="B60" s="86" t="s">
        <v>309</v>
      </c>
      <c r="C60" s="87" t="s">
        <v>310</v>
      </c>
      <c r="D60" s="6">
        <f t="shared" si="2"/>
        <v>0</v>
      </c>
      <c r="E60" s="79"/>
      <c r="F60" s="85" t="s">
        <v>51</v>
      </c>
    </row>
    <row r="61" spans="1:6" x14ac:dyDescent="0.2">
      <c r="A61" s="54">
        <v>4264</v>
      </c>
      <c r="B61" s="86" t="s">
        <v>311</v>
      </c>
      <c r="C61" s="87" t="s">
        <v>312</v>
      </c>
      <c r="D61" s="6">
        <f t="shared" si="2"/>
        <v>15000</v>
      </c>
      <c r="E61" s="79">
        <v>15000</v>
      </c>
      <c r="F61" s="85" t="s">
        <v>51</v>
      </c>
    </row>
    <row r="62" spans="1:6" x14ac:dyDescent="0.2">
      <c r="A62" s="54">
        <v>4265</v>
      </c>
      <c r="B62" s="92" t="s">
        <v>313</v>
      </c>
      <c r="C62" s="87" t="s">
        <v>314</v>
      </c>
      <c r="D62" s="6">
        <f t="shared" si="2"/>
        <v>0</v>
      </c>
      <c r="E62" s="79"/>
      <c r="F62" s="85" t="s">
        <v>51</v>
      </c>
    </row>
    <row r="63" spans="1:6" x14ac:dyDescent="0.2">
      <c r="A63" s="54">
        <v>4266</v>
      </c>
      <c r="B63" s="86" t="s">
        <v>315</v>
      </c>
      <c r="C63" s="87" t="s">
        <v>316</v>
      </c>
      <c r="D63" s="6">
        <f t="shared" si="2"/>
        <v>0</v>
      </c>
      <c r="E63" s="79"/>
      <c r="F63" s="85" t="s">
        <v>51</v>
      </c>
    </row>
    <row r="64" spans="1:6" x14ac:dyDescent="0.2">
      <c r="A64" s="54">
        <v>4267</v>
      </c>
      <c r="B64" s="86" t="s">
        <v>317</v>
      </c>
      <c r="C64" s="87" t="s">
        <v>318</v>
      </c>
      <c r="D64" s="6">
        <f t="shared" si="2"/>
        <v>0</v>
      </c>
      <c r="E64" s="79">
        <v>0</v>
      </c>
      <c r="F64" s="85" t="s">
        <v>51</v>
      </c>
    </row>
    <row r="65" spans="1:6" x14ac:dyDescent="0.2">
      <c r="A65" s="54">
        <v>4268</v>
      </c>
      <c r="B65" s="86" t="s">
        <v>319</v>
      </c>
      <c r="C65" s="87" t="s">
        <v>320</v>
      </c>
      <c r="D65" s="6">
        <f t="shared" si="2"/>
        <v>31400</v>
      </c>
      <c r="E65" s="79">
        <v>31400</v>
      </c>
      <c r="F65" s="85" t="s">
        <v>51</v>
      </c>
    </row>
    <row r="66" spans="1:6" ht="11.25" customHeight="1" x14ac:dyDescent="0.2">
      <c r="A66" s="54">
        <v>4300</v>
      </c>
      <c r="B66" s="88" t="s">
        <v>321</v>
      </c>
      <c r="C66" s="83" t="s">
        <v>243</v>
      </c>
      <c r="D66" s="79">
        <f>SUM(D68,D72,D76)</f>
        <v>0</v>
      </c>
      <c r="E66" s="79">
        <f>SUM(E68,E72,E76)</f>
        <v>0</v>
      </c>
      <c r="F66" s="85" t="s">
        <v>51</v>
      </c>
    </row>
    <row r="67" spans="1:6" x14ac:dyDescent="0.2">
      <c r="A67" s="54"/>
      <c r="B67" s="80" t="s">
        <v>241</v>
      </c>
      <c r="C67" s="78"/>
      <c r="D67" s="79"/>
      <c r="E67" s="79"/>
      <c r="F67" s="79"/>
    </row>
    <row r="68" spans="1:6" x14ac:dyDescent="0.2">
      <c r="A68" s="54">
        <v>4310</v>
      </c>
      <c r="B68" s="88" t="s">
        <v>322</v>
      </c>
      <c r="C68" s="83" t="s">
        <v>243</v>
      </c>
      <c r="D68" s="79">
        <f>SUM(D70:D71)</f>
        <v>0</v>
      </c>
      <c r="E68" s="79">
        <f>SUM(E70:E71)</f>
        <v>0</v>
      </c>
      <c r="F68" s="79" t="s">
        <v>7</v>
      </c>
    </row>
    <row r="69" spans="1:6" x14ac:dyDescent="0.2">
      <c r="A69" s="54"/>
      <c r="B69" s="80" t="s">
        <v>56</v>
      </c>
      <c r="C69" s="83"/>
      <c r="D69" s="79"/>
      <c r="E69" s="79"/>
      <c r="F69" s="85"/>
    </row>
    <row r="70" spans="1:6" x14ac:dyDescent="0.2">
      <c r="A70" s="54">
        <v>4311</v>
      </c>
      <c r="B70" s="86" t="s">
        <v>323</v>
      </c>
      <c r="C70" s="87" t="s">
        <v>324</v>
      </c>
      <c r="D70" s="6">
        <f>SUM(E70:F70)</f>
        <v>0</v>
      </c>
      <c r="E70" s="79"/>
      <c r="F70" s="85" t="s">
        <v>51</v>
      </c>
    </row>
    <row r="71" spans="1:6" x14ac:dyDescent="0.2">
      <c r="A71" s="54">
        <v>4312</v>
      </c>
      <c r="B71" s="86" t="s">
        <v>325</v>
      </c>
      <c r="C71" s="87" t="s">
        <v>326</v>
      </c>
      <c r="D71" s="6">
        <f>SUM(E71:F71)</f>
        <v>0</v>
      </c>
      <c r="E71" s="79"/>
      <c r="F71" s="85" t="s">
        <v>51</v>
      </c>
    </row>
    <row r="72" spans="1:6" x14ac:dyDescent="0.2">
      <c r="A72" s="54">
        <v>4320</v>
      </c>
      <c r="B72" s="88" t="s">
        <v>327</v>
      </c>
      <c r="C72" s="83" t="s">
        <v>243</v>
      </c>
      <c r="D72" s="79">
        <f>SUM(D74:D75)</f>
        <v>0</v>
      </c>
      <c r="E72" s="79">
        <f>SUM(E74:E75)</f>
        <v>0</v>
      </c>
      <c r="F72" s="79" t="s">
        <v>7</v>
      </c>
    </row>
    <row r="73" spans="1:6" x14ac:dyDescent="0.2">
      <c r="A73" s="54"/>
      <c r="B73" s="80" t="s">
        <v>56</v>
      </c>
      <c r="C73" s="83"/>
      <c r="D73" s="79"/>
      <c r="E73" s="79"/>
      <c r="F73" s="85"/>
    </row>
    <row r="74" spans="1:6" ht="15.75" customHeight="1" x14ac:dyDescent="0.2">
      <c r="A74" s="54">
        <v>4321</v>
      </c>
      <c r="B74" s="86" t="s">
        <v>328</v>
      </c>
      <c r="C74" s="87" t="s">
        <v>329</v>
      </c>
      <c r="D74" s="6">
        <f>SUM(E74:F74)</f>
        <v>0</v>
      </c>
      <c r="E74" s="79"/>
      <c r="F74" s="85" t="s">
        <v>51</v>
      </c>
    </row>
    <row r="75" spans="1:6" x14ac:dyDescent="0.2">
      <c r="A75" s="54">
        <v>4322</v>
      </c>
      <c r="B75" s="86" t="s">
        <v>330</v>
      </c>
      <c r="C75" s="87" t="s">
        <v>331</v>
      </c>
      <c r="D75" s="6">
        <f>SUM(E75:F75)</f>
        <v>0</v>
      </c>
      <c r="E75" s="79"/>
      <c r="F75" s="85" t="s">
        <v>51</v>
      </c>
    </row>
    <row r="76" spans="1:6" ht="22.5" x14ac:dyDescent="0.2">
      <c r="A76" s="54">
        <v>4330</v>
      </c>
      <c r="B76" s="88" t="s">
        <v>332</v>
      </c>
      <c r="C76" s="83" t="s">
        <v>243</v>
      </c>
      <c r="D76" s="79">
        <f>SUM(D78:D80)</f>
        <v>0</v>
      </c>
      <c r="E76" s="79">
        <f>SUM(E78:E80)</f>
        <v>0</v>
      </c>
      <c r="F76" s="85" t="s">
        <v>51</v>
      </c>
    </row>
    <row r="77" spans="1:6" x14ac:dyDescent="0.2">
      <c r="A77" s="54"/>
      <c r="B77" s="80" t="s">
        <v>56</v>
      </c>
      <c r="C77" s="83"/>
      <c r="D77" s="79"/>
      <c r="E77" s="79"/>
      <c r="F77" s="85"/>
    </row>
    <row r="78" spans="1:6" x14ac:dyDescent="0.2">
      <c r="A78" s="54">
        <v>4331</v>
      </c>
      <c r="B78" s="86" t="s">
        <v>333</v>
      </c>
      <c r="C78" s="87" t="s">
        <v>334</v>
      </c>
      <c r="D78" s="6">
        <f>SUM(E78:F78)</f>
        <v>0</v>
      </c>
      <c r="E78" s="79"/>
      <c r="F78" s="85" t="s">
        <v>51</v>
      </c>
    </row>
    <row r="79" spans="1:6" x14ac:dyDescent="0.2">
      <c r="A79" s="54">
        <v>4332</v>
      </c>
      <c r="B79" s="86" t="s">
        <v>335</v>
      </c>
      <c r="C79" s="87" t="s">
        <v>336</v>
      </c>
      <c r="D79" s="6">
        <f>SUM(E79:F79)</f>
        <v>0</v>
      </c>
      <c r="E79" s="79"/>
      <c r="F79" s="85" t="s">
        <v>51</v>
      </c>
    </row>
    <row r="80" spans="1:6" x14ac:dyDescent="0.2">
      <c r="A80" s="54">
        <v>4333</v>
      </c>
      <c r="B80" s="86" t="s">
        <v>337</v>
      </c>
      <c r="C80" s="87" t="s">
        <v>338</v>
      </c>
      <c r="D80" s="6">
        <f>SUM(E80:F80)</f>
        <v>0</v>
      </c>
      <c r="E80" s="79"/>
      <c r="F80" s="85" t="s">
        <v>51</v>
      </c>
    </row>
    <row r="81" spans="1:6" x14ac:dyDescent="0.2">
      <c r="A81" s="54">
        <v>4400</v>
      </c>
      <c r="B81" s="86" t="s">
        <v>339</v>
      </c>
      <c r="C81" s="83" t="s">
        <v>243</v>
      </c>
      <c r="D81" s="79">
        <f>SUM(D83,D87)</f>
        <v>275760</v>
      </c>
      <c r="E81" s="79">
        <f>SUM(E83,E87)</f>
        <v>275760</v>
      </c>
      <c r="F81" s="85" t="s">
        <v>51</v>
      </c>
    </row>
    <row r="82" spans="1:6" x14ac:dyDescent="0.2">
      <c r="A82" s="54"/>
      <c r="B82" s="80" t="s">
        <v>241</v>
      </c>
      <c r="C82" s="78"/>
      <c r="D82" s="79"/>
      <c r="E82" s="79"/>
      <c r="F82" s="79"/>
    </row>
    <row r="83" spans="1:6" ht="24" x14ac:dyDescent="0.2">
      <c r="A83" s="54">
        <v>4410</v>
      </c>
      <c r="B83" s="88" t="s">
        <v>340</v>
      </c>
      <c r="C83" s="83" t="s">
        <v>243</v>
      </c>
      <c r="D83" s="79">
        <f>SUM(D85:D86)</f>
        <v>275760</v>
      </c>
      <c r="E83" s="79">
        <f>SUM(E85:E86)</f>
        <v>275760</v>
      </c>
      <c r="F83" s="79" t="s">
        <v>7</v>
      </c>
    </row>
    <row r="84" spans="1:6" x14ac:dyDescent="0.2">
      <c r="A84" s="54"/>
      <c r="B84" s="80" t="s">
        <v>56</v>
      </c>
      <c r="C84" s="83"/>
      <c r="D84" s="79"/>
      <c r="E84" s="79"/>
      <c r="F84" s="85"/>
    </row>
    <row r="85" spans="1:6" ht="24" x14ac:dyDescent="0.2">
      <c r="A85" s="54">
        <v>4411</v>
      </c>
      <c r="B85" s="86" t="s">
        <v>341</v>
      </c>
      <c r="C85" s="87" t="s">
        <v>342</v>
      </c>
      <c r="D85" s="6">
        <f>SUM(E85:F85)</f>
        <v>275760</v>
      </c>
      <c r="E85" s="79">
        <v>275760</v>
      </c>
      <c r="F85" s="85" t="s">
        <v>51</v>
      </c>
    </row>
    <row r="86" spans="1:6" ht="24" x14ac:dyDescent="0.2">
      <c r="A86" s="54">
        <v>4412</v>
      </c>
      <c r="B86" s="86" t="s">
        <v>343</v>
      </c>
      <c r="C86" s="87" t="s">
        <v>344</v>
      </c>
      <c r="D86" s="6">
        <f>SUM(E86:F86)</f>
        <v>0</v>
      </c>
      <c r="E86" s="79"/>
      <c r="F86" s="85" t="s">
        <v>51</v>
      </c>
    </row>
    <row r="87" spans="1:6" ht="24" x14ac:dyDescent="0.2">
      <c r="A87" s="54">
        <v>4420</v>
      </c>
      <c r="B87" s="88" t="s">
        <v>345</v>
      </c>
      <c r="C87" s="83" t="s">
        <v>243</v>
      </c>
      <c r="D87" s="79">
        <f>SUM(D89:D90)</f>
        <v>0</v>
      </c>
      <c r="E87" s="79">
        <f>SUM(E89:E90)</f>
        <v>0</v>
      </c>
      <c r="F87" s="79" t="s">
        <v>7</v>
      </c>
    </row>
    <row r="88" spans="1:6" x14ac:dyDescent="0.2">
      <c r="A88" s="54"/>
      <c r="B88" s="80" t="s">
        <v>56</v>
      </c>
      <c r="C88" s="83"/>
      <c r="D88" s="79"/>
      <c r="E88" s="79"/>
      <c r="F88" s="85"/>
    </row>
    <row r="89" spans="1:6" ht="24" x14ac:dyDescent="0.2">
      <c r="A89" s="54">
        <v>4421</v>
      </c>
      <c r="B89" s="86" t="s">
        <v>346</v>
      </c>
      <c r="C89" s="87" t="s">
        <v>347</v>
      </c>
      <c r="D89" s="6">
        <f>SUM(E89:F89)</f>
        <v>0</v>
      </c>
      <c r="E89" s="79"/>
      <c r="F89" s="85" t="s">
        <v>51</v>
      </c>
    </row>
    <row r="90" spans="1:6" ht="24" x14ac:dyDescent="0.2">
      <c r="A90" s="54">
        <v>4422</v>
      </c>
      <c r="B90" s="86" t="s">
        <v>348</v>
      </c>
      <c r="C90" s="87" t="s">
        <v>349</v>
      </c>
      <c r="D90" s="6">
        <f>SUM(E90:F90)</f>
        <v>0</v>
      </c>
      <c r="E90" s="79"/>
      <c r="F90" s="85" t="s">
        <v>51</v>
      </c>
    </row>
    <row r="91" spans="1:6" x14ac:dyDescent="0.2">
      <c r="A91" s="54">
        <v>4500</v>
      </c>
      <c r="B91" s="92" t="s">
        <v>350</v>
      </c>
      <c r="C91" s="83" t="s">
        <v>243</v>
      </c>
      <c r="D91" s="79">
        <f>SUM(D93,D97,D101,D112)</f>
        <v>2000</v>
      </c>
      <c r="E91" s="79">
        <f>SUM(E93,E97,E101,E112)</f>
        <v>2000</v>
      </c>
      <c r="F91" s="85" t="s">
        <v>51</v>
      </c>
    </row>
    <row r="92" spans="1:6" x14ac:dyDescent="0.2">
      <c r="A92" s="54"/>
      <c r="B92" s="80" t="s">
        <v>241</v>
      </c>
      <c r="C92" s="78"/>
      <c r="D92" s="79"/>
      <c r="E92" s="79"/>
      <c r="F92" s="79"/>
    </row>
    <row r="93" spans="1:6" ht="22.5" x14ac:dyDescent="0.2">
      <c r="A93" s="54">
        <v>4510</v>
      </c>
      <c r="B93" s="93" t="s">
        <v>351</v>
      </c>
      <c r="C93" s="83" t="s">
        <v>243</v>
      </c>
      <c r="D93" s="79">
        <f>SUM(D95:D96)</f>
        <v>0</v>
      </c>
      <c r="E93" s="79">
        <f>SUM(E95:E96)</f>
        <v>0</v>
      </c>
      <c r="F93" s="79" t="s">
        <v>7</v>
      </c>
    </row>
    <row r="94" spans="1:6" x14ac:dyDescent="0.2">
      <c r="A94" s="54"/>
      <c r="B94" s="80" t="s">
        <v>56</v>
      </c>
      <c r="C94" s="83"/>
      <c r="D94" s="79"/>
      <c r="E94" s="79"/>
      <c r="F94" s="85"/>
    </row>
    <row r="95" spans="1:6" ht="24" x14ac:dyDescent="0.2">
      <c r="A95" s="54">
        <v>4511</v>
      </c>
      <c r="B95" s="94" t="s">
        <v>352</v>
      </c>
      <c r="C95" s="87" t="s">
        <v>353</v>
      </c>
      <c r="D95" s="6">
        <f>SUM(E95:F95)</f>
        <v>0</v>
      </c>
      <c r="E95" s="161"/>
      <c r="F95" s="85" t="s">
        <v>51</v>
      </c>
    </row>
    <row r="96" spans="1:6" ht="24" x14ac:dyDescent="0.2">
      <c r="A96" s="54">
        <v>4512</v>
      </c>
      <c r="B96" s="86" t="s">
        <v>354</v>
      </c>
      <c r="C96" s="87" t="s">
        <v>355</v>
      </c>
      <c r="D96" s="6">
        <f>SUM(E96:F96)</f>
        <v>0</v>
      </c>
      <c r="E96" s="161"/>
      <c r="F96" s="85" t="s">
        <v>51</v>
      </c>
    </row>
    <row r="97" spans="1:6" ht="22.5" x14ac:dyDescent="0.2">
      <c r="A97" s="54">
        <v>4520</v>
      </c>
      <c r="B97" s="93" t="s">
        <v>356</v>
      </c>
      <c r="C97" s="83" t="s">
        <v>243</v>
      </c>
      <c r="D97" s="79">
        <f>SUM(D99:D100)</f>
        <v>0</v>
      </c>
      <c r="E97" s="79">
        <f>SUM(E99:E100)</f>
        <v>0</v>
      </c>
      <c r="F97" s="79" t="s">
        <v>7</v>
      </c>
    </row>
    <row r="98" spans="1:6" x14ac:dyDescent="0.2">
      <c r="A98" s="54"/>
      <c r="B98" s="80" t="s">
        <v>56</v>
      </c>
      <c r="C98" s="83"/>
      <c r="D98" s="79"/>
      <c r="E98" s="79"/>
      <c r="F98" s="85"/>
    </row>
    <row r="99" spans="1:6" ht="30" customHeight="1" x14ac:dyDescent="0.2">
      <c r="A99" s="54">
        <v>4521</v>
      </c>
      <c r="B99" s="86" t="s">
        <v>357</v>
      </c>
      <c r="C99" s="87" t="s">
        <v>358</v>
      </c>
      <c r="D99" s="6">
        <f>SUM(E99:F99)</f>
        <v>0</v>
      </c>
      <c r="E99" s="79"/>
      <c r="F99" s="85" t="s">
        <v>51</v>
      </c>
    </row>
    <row r="100" spans="1:6" ht="24" x14ac:dyDescent="0.2">
      <c r="A100" s="54">
        <v>4522</v>
      </c>
      <c r="B100" s="86" t="s">
        <v>359</v>
      </c>
      <c r="C100" s="87" t="s">
        <v>360</v>
      </c>
      <c r="D100" s="6">
        <f>SUM(E100:F100)</f>
        <v>0</v>
      </c>
      <c r="E100" s="96"/>
      <c r="F100" s="85" t="s">
        <v>51</v>
      </c>
    </row>
    <row r="101" spans="1:6" ht="38.25" customHeight="1" x14ac:dyDescent="0.2">
      <c r="A101" s="54">
        <v>4530</v>
      </c>
      <c r="B101" s="93" t="s">
        <v>361</v>
      </c>
      <c r="C101" s="83" t="s">
        <v>243</v>
      </c>
      <c r="D101" s="79">
        <f>SUM(D103:D105)</f>
        <v>2000</v>
      </c>
      <c r="E101" s="79">
        <f>SUM(E103:E105)</f>
        <v>2000</v>
      </c>
      <c r="F101" s="85" t="s">
        <v>51</v>
      </c>
    </row>
    <row r="102" spans="1:6" x14ac:dyDescent="0.2">
      <c r="A102" s="54"/>
      <c r="B102" s="80" t="s">
        <v>56</v>
      </c>
      <c r="C102" s="83"/>
      <c r="D102" s="79"/>
      <c r="E102" s="79"/>
      <c r="F102" s="85" t="s">
        <v>51</v>
      </c>
    </row>
    <row r="103" spans="1:6" ht="38.25" customHeight="1" x14ac:dyDescent="0.2">
      <c r="A103" s="54">
        <v>4531</v>
      </c>
      <c r="B103" s="90" t="s">
        <v>362</v>
      </c>
      <c r="C103" s="87" t="s">
        <v>363</v>
      </c>
      <c r="D103" s="6">
        <f>SUM(E103:F103)</f>
        <v>2000</v>
      </c>
      <c r="E103" s="79">
        <v>2000</v>
      </c>
      <c r="F103" s="85" t="s">
        <v>51</v>
      </c>
    </row>
    <row r="104" spans="1:6" ht="38.25" customHeight="1" x14ac:dyDescent="0.2">
      <c r="A104" s="54">
        <v>4532</v>
      </c>
      <c r="B104" s="90" t="s">
        <v>364</v>
      </c>
      <c r="C104" s="87" t="s">
        <v>365</v>
      </c>
      <c r="D104" s="6">
        <f>SUM(E104:F104)</f>
        <v>0</v>
      </c>
      <c r="E104" s="79"/>
      <c r="F104" s="85" t="s">
        <v>51</v>
      </c>
    </row>
    <row r="105" spans="1:6" ht="24" x14ac:dyDescent="0.2">
      <c r="A105" s="54">
        <v>4533</v>
      </c>
      <c r="B105" s="90" t="s">
        <v>366</v>
      </c>
      <c r="C105" s="87" t="s">
        <v>367</v>
      </c>
      <c r="D105" s="79">
        <f>SUM(D107,D110,D111)</f>
        <v>0</v>
      </c>
      <c r="E105" s="79"/>
      <c r="F105" s="85" t="s">
        <v>51</v>
      </c>
    </row>
    <row r="106" spans="1:6" x14ac:dyDescent="0.2">
      <c r="A106" s="54"/>
      <c r="B106" s="97" t="s">
        <v>241</v>
      </c>
      <c r="C106" s="87"/>
      <c r="D106" s="79"/>
      <c r="E106" s="79"/>
      <c r="F106" s="85" t="s">
        <v>51</v>
      </c>
    </row>
    <row r="107" spans="1:6" ht="24" x14ac:dyDescent="0.2">
      <c r="A107" s="54">
        <v>4534</v>
      </c>
      <c r="B107" s="97" t="s">
        <v>368</v>
      </c>
      <c r="C107" s="87"/>
      <c r="D107" s="79">
        <f>SUM(D109:D109)</f>
        <v>0</v>
      </c>
      <c r="E107" s="79">
        <f>SUM(E109:E109)</f>
        <v>0</v>
      </c>
      <c r="F107" s="85" t="s">
        <v>51</v>
      </c>
    </row>
    <row r="108" spans="1:6" x14ac:dyDescent="0.2">
      <c r="A108" s="54"/>
      <c r="B108" s="97" t="s">
        <v>369</v>
      </c>
      <c r="C108" s="87"/>
      <c r="D108" s="79"/>
      <c r="E108" s="79"/>
      <c r="F108" s="85" t="s">
        <v>51</v>
      </c>
    </row>
    <row r="109" spans="1:6" x14ac:dyDescent="0.2">
      <c r="A109" s="54">
        <v>4536</v>
      </c>
      <c r="B109" s="97" t="s">
        <v>370</v>
      </c>
      <c r="C109" s="87"/>
      <c r="D109" s="6">
        <f>SUM(E109:F109)</f>
        <v>0</v>
      </c>
      <c r="E109" s="79"/>
      <c r="F109" s="85" t="s">
        <v>51</v>
      </c>
    </row>
    <row r="110" spans="1:6" x14ac:dyDescent="0.2">
      <c r="A110" s="54">
        <v>4537</v>
      </c>
      <c r="B110" s="97" t="s">
        <v>371</v>
      </c>
      <c r="C110" s="87"/>
      <c r="D110" s="6">
        <f>SUM(E110:F110)</f>
        <v>0</v>
      </c>
      <c r="E110" s="79"/>
      <c r="F110" s="85" t="s">
        <v>51</v>
      </c>
    </row>
    <row r="111" spans="1:6" x14ac:dyDescent="0.2">
      <c r="A111" s="54">
        <v>4538</v>
      </c>
      <c r="B111" s="97" t="s">
        <v>372</v>
      </c>
      <c r="C111" s="87"/>
      <c r="D111" s="6">
        <f>SUM(E111:F111)</f>
        <v>0</v>
      </c>
      <c r="E111" s="79"/>
      <c r="F111" s="85" t="s">
        <v>51</v>
      </c>
    </row>
    <row r="112" spans="1:6" ht="24" x14ac:dyDescent="0.2">
      <c r="A112" s="54">
        <v>4540</v>
      </c>
      <c r="B112" s="93" t="s">
        <v>373</v>
      </c>
      <c r="C112" s="83" t="s">
        <v>243</v>
      </c>
      <c r="D112" s="79">
        <f>SUM(D114:D116)</f>
        <v>0</v>
      </c>
      <c r="E112" s="162">
        <f>E114+E115+E116</f>
        <v>0</v>
      </c>
      <c r="F112" s="85" t="s">
        <v>51</v>
      </c>
    </row>
    <row r="113" spans="1:7" x14ac:dyDescent="0.2">
      <c r="A113" s="54"/>
      <c r="B113" s="80" t="s">
        <v>56</v>
      </c>
      <c r="C113" s="83"/>
      <c r="D113" s="79"/>
      <c r="E113" s="79"/>
      <c r="F113" s="85"/>
    </row>
    <row r="114" spans="1:7" ht="38.25" customHeight="1" x14ac:dyDescent="0.2">
      <c r="A114" s="54">
        <v>4541</v>
      </c>
      <c r="B114" s="90" t="s">
        <v>374</v>
      </c>
      <c r="C114" s="87" t="s">
        <v>375</v>
      </c>
      <c r="D114" s="6">
        <f>SUM(E114:F114)</f>
        <v>0</v>
      </c>
      <c r="E114" s="161"/>
      <c r="F114" s="85" t="s">
        <v>51</v>
      </c>
    </row>
    <row r="115" spans="1:7" ht="38.25" customHeight="1" x14ac:dyDescent="0.2">
      <c r="A115" s="54">
        <v>4542</v>
      </c>
      <c r="B115" s="90" t="s">
        <v>376</v>
      </c>
      <c r="C115" s="87" t="s">
        <v>377</v>
      </c>
      <c r="D115" s="6">
        <f>SUM(E115:F115)</f>
        <v>0</v>
      </c>
      <c r="E115" s="161"/>
      <c r="F115" s="85" t="s">
        <v>51</v>
      </c>
    </row>
    <row r="116" spans="1:7" ht="24" x14ac:dyDescent="0.2">
      <c r="A116" s="54">
        <v>4543</v>
      </c>
      <c r="B116" s="90" t="s">
        <v>378</v>
      </c>
      <c r="C116" s="87" t="s">
        <v>379</v>
      </c>
      <c r="D116" s="79">
        <f>SUM(D118,D121,D122)</f>
        <v>0</v>
      </c>
      <c r="E116" s="163">
        <f>E118</f>
        <v>0</v>
      </c>
      <c r="F116" s="85" t="s">
        <v>51</v>
      </c>
    </row>
    <row r="117" spans="1:7" x14ac:dyDescent="0.2">
      <c r="A117" s="54"/>
      <c r="B117" s="97" t="s">
        <v>241</v>
      </c>
      <c r="C117" s="87"/>
      <c r="D117" s="79"/>
      <c r="E117" s="79"/>
      <c r="F117" s="85"/>
    </row>
    <row r="118" spans="1:7" ht="24" x14ac:dyDescent="0.2">
      <c r="A118" s="54">
        <v>4544</v>
      </c>
      <c r="B118" s="97" t="s">
        <v>380</v>
      </c>
      <c r="C118" s="87"/>
      <c r="D118" s="79">
        <f>SUM(D120:D120)</f>
        <v>0</v>
      </c>
      <c r="E118" s="163">
        <f>E120+E121+E122</f>
        <v>0</v>
      </c>
      <c r="F118" s="85" t="s">
        <v>51</v>
      </c>
    </row>
    <row r="119" spans="1:7" x14ac:dyDescent="0.2">
      <c r="A119" s="54"/>
      <c r="B119" s="97" t="s">
        <v>369</v>
      </c>
      <c r="C119" s="87"/>
      <c r="D119" s="79"/>
      <c r="E119" s="161"/>
      <c r="F119" s="85" t="s">
        <v>51</v>
      </c>
    </row>
    <row r="120" spans="1:7" x14ac:dyDescent="0.2">
      <c r="A120" s="54">
        <v>4546</v>
      </c>
      <c r="B120" s="97" t="s">
        <v>381</v>
      </c>
      <c r="C120" s="87"/>
      <c r="D120" s="6">
        <f>SUM(E120:F120)</f>
        <v>0</v>
      </c>
      <c r="E120" s="161"/>
      <c r="F120" s="85" t="s">
        <v>51</v>
      </c>
    </row>
    <row r="121" spans="1:7" x14ac:dyDescent="0.2">
      <c r="A121" s="54">
        <v>4547</v>
      </c>
      <c r="B121" s="97" t="s">
        <v>371</v>
      </c>
      <c r="C121" s="87"/>
      <c r="D121" s="6">
        <f>SUM(E121:F121)</f>
        <v>0</v>
      </c>
      <c r="E121" s="161"/>
      <c r="F121" s="85" t="s">
        <v>51</v>
      </c>
    </row>
    <row r="122" spans="1:7" x14ac:dyDescent="0.2">
      <c r="A122" s="54">
        <v>4548</v>
      </c>
      <c r="B122" s="97" t="s">
        <v>372</v>
      </c>
      <c r="C122" s="87"/>
      <c r="D122" s="6">
        <f>SUM(E122:F122)</f>
        <v>0</v>
      </c>
      <c r="E122" s="161"/>
      <c r="F122" s="85" t="s">
        <v>51</v>
      </c>
    </row>
    <row r="123" spans="1:7" ht="32.25" customHeight="1" x14ac:dyDescent="0.2">
      <c r="A123" s="54">
        <v>4600</v>
      </c>
      <c r="B123" s="93" t="s">
        <v>382</v>
      </c>
      <c r="C123" s="83" t="s">
        <v>243</v>
      </c>
      <c r="D123" s="79">
        <f>SUM(D125,D129,D135)</f>
        <v>9000</v>
      </c>
      <c r="E123" s="79">
        <f>SUM(E125,E129,E135)</f>
        <v>9000</v>
      </c>
      <c r="F123" s="85" t="s">
        <v>51</v>
      </c>
      <c r="G123" s="76">
        <f>E123/E6*100</f>
        <v>0.97603296822470453</v>
      </c>
    </row>
    <row r="124" spans="1:7" x14ac:dyDescent="0.2">
      <c r="A124" s="54"/>
      <c r="B124" s="80" t="s">
        <v>241</v>
      </c>
      <c r="C124" s="78"/>
      <c r="D124" s="79"/>
      <c r="E124" s="79"/>
      <c r="F124" s="79"/>
    </row>
    <row r="125" spans="1:7" x14ac:dyDescent="0.2">
      <c r="A125" s="54">
        <v>4610</v>
      </c>
      <c r="B125" s="98" t="s">
        <v>383</v>
      </c>
      <c r="C125" s="78"/>
      <c r="D125" s="79">
        <f>SUM(D127:D128)</f>
        <v>0</v>
      </c>
      <c r="E125" s="79">
        <f>SUM(E127:E128)</f>
        <v>0</v>
      </c>
      <c r="F125" s="99" t="s">
        <v>7</v>
      </c>
    </row>
    <row r="126" spans="1:7" x14ac:dyDescent="0.2">
      <c r="A126" s="54"/>
      <c r="B126" s="80" t="s">
        <v>241</v>
      </c>
      <c r="C126" s="78"/>
      <c r="D126" s="79"/>
      <c r="E126" s="79"/>
      <c r="F126" s="85"/>
    </row>
    <row r="127" spans="1:7" ht="25.5" x14ac:dyDescent="0.2">
      <c r="A127" s="54">
        <v>4610</v>
      </c>
      <c r="B127" s="100" t="s">
        <v>384</v>
      </c>
      <c r="C127" s="78" t="s">
        <v>385</v>
      </c>
      <c r="D127" s="6">
        <f>SUM(E127:F127)</f>
        <v>0</v>
      </c>
      <c r="E127" s="79"/>
      <c r="F127" s="85" t="s">
        <v>51</v>
      </c>
    </row>
    <row r="128" spans="1:7" ht="25.5" x14ac:dyDescent="0.2">
      <c r="A128" s="54">
        <v>4620</v>
      </c>
      <c r="B128" s="100" t="s">
        <v>386</v>
      </c>
      <c r="C128" s="78" t="s">
        <v>387</v>
      </c>
      <c r="D128" s="6">
        <f>SUM(E128:F128)</f>
        <v>0</v>
      </c>
      <c r="E128" s="79"/>
      <c r="F128" s="85" t="s">
        <v>51</v>
      </c>
    </row>
    <row r="129" spans="1:7" ht="24" x14ac:dyDescent="0.2">
      <c r="A129" s="54">
        <v>4630</v>
      </c>
      <c r="B129" s="88" t="s">
        <v>388</v>
      </c>
      <c r="C129" s="83" t="s">
        <v>243</v>
      </c>
      <c r="D129" s="79">
        <f>SUM(D131:D134)</f>
        <v>9000</v>
      </c>
      <c r="E129" s="79">
        <f>SUM(E131:E134)</f>
        <v>9000</v>
      </c>
      <c r="F129" s="85" t="s">
        <v>51</v>
      </c>
    </row>
    <row r="130" spans="1:7" x14ac:dyDescent="0.2">
      <c r="A130" s="54"/>
      <c r="B130" s="80" t="s">
        <v>56</v>
      </c>
      <c r="C130" s="83"/>
      <c r="D130" s="79"/>
      <c r="E130" s="79"/>
      <c r="F130" s="85"/>
    </row>
    <row r="131" spans="1:7" x14ac:dyDescent="0.2">
      <c r="A131" s="54">
        <v>4631</v>
      </c>
      <c r="B131" s="86" t="s">
        <v>389</v>
      </c>
      <c r="C131" s="87" t="s">
        <v>390</v>
      </c>
      <c r="D131" s="6">
        <f>SUM(E131:F131)</f>
        <v>0</v>
      </c>
      <c r="E131" s="79">
        <v>0</v>
      </c>
      <c r="F131" s="85" t="s">
        <v>51</v>
      </c>
    </row>
    <row r="132" spans="1:7" ht="25.5" customHeight="1" x14ac:dyDescent="0.2">
      <c r="A132" s="54">
        <v>4632</v>
      </c>
      <c r="B132" s="86" t="s">
        <v>391</v>
      </c>
      <c r="C132" s="87" t="s">
        <v>392</v>
      </c>
      <c r="D132" s="6">
        <f>SUM(E132:F132)</f>
        <v>3000</v>
      </c>
      <c r="E132" s="79">
        <v>3000</v>
      </c>
      <c r="F132" s="85" t="s">
        <v>51</v>
      </c>
    </row>
    <row r="133" spans="1:7" ht="17.25" customHeight="1" x14ac:dyDescent="0.2">
      <c r="A133" s="54">
        <v>4633</v>
      </c>
      <c r="B133" s="86" t="s">
        <v>393</v>
      </c>
      <c r="C133" s="87" t="s">
        <v>394</v>
      </c>
      <c r="D133" s="6">
        <f>SUM(E133:F133)</f>
        <v>0</v>
      </c>
      <c r="E133" s="79"/>
      <c r="F133" s="85" t="s">
        <v>51</v>
      </c>
    </row>
    <row r="134" spans="1:7" ht="14.25" customHeight="1" x14ac:dyDescent="0.2">
      <c r="A134" s="54">
        <v>4634</v>
      </c>
      <c r="B134" s="86" t="s">
        <v>395</v>
      </c>
      <c r="C134" s="87" t="s">
        <v>544</v>
      </c>
      <c r="D134" s="6">
        <f>SUM(E134:F134)</f>
        <v>6000</v>
      </c>
      <c r="E134" s="79">
        <v>6000</v>
      </c>
      <c r="F134" s="85" t="s">
        <v>51</v>
      </c>
      <c r="G134" s="76">
        <f>E134/E6*100</f>
        <v>0.65068864548313632</v>
      </c>
    </row>
    <row r="135" spans="1:7" x14ac:dyDescent="0.2">
      <c r="A135" s="54">
        <v>4640</v>
      </c>
      <c r="B135" s="88" t="s">
        <v>396</v>
      </c>
      <c r="C135" s="83" t="s">
        <v>243</v>
      </c>
      <c r="D135" s="79">
        <f>SUM(D137)</f>
        <v>0</v>
      </c>
      <c r="E135" s="79">
        <f>SUM(E137)</f>
        <v>0</v>
      </c>
      <c r="F135" s="85" t="s">
        <v>51</v>
      </c>
    </row>
    <row r="136" spans="1:7" x14ac:dyDescent="0.2">
      <c r="A136" s="54"/>
      <c r="B136" s="80" t="s">
        <v>56</v>
      </c>
      <c r="C136" s="83"/>
      <c r="D136" s="79"/>
      <c r="E136" s="79"/>
      <c r="F136" s="85"/>
    </row>
    <row r="137" spans="1:7" x14ac:dyDescent="0.2">
      <c r="A137" s="54">
        <v>4641</v>
      </c>
      <c r="B137" s="86" t="s">
        <v>397</v>
      </c>
      <c r="C137" s="87" t="s">
        <v>398</v>
      </c>
      <c r="D137" s="6">
        <f>SUM(E137:F137)</f>
        <v>0</v>
      </c>
      <c r="E137" s="79"/>
      <c r="F137" s="85" t="s">
        <v>7</v>
      </c>
    </row>
    <row r="138" spans="1:7" ht="38.25" customHeight="1" x14ac:dyDescent="0.2">
      <c r="A138" s="54">
        <v>4700</v>
      </c>
      <c r="B138" s="88" t="s">
        <v>399</v>
      </c>
      <c r="C138" s="83" t="s">
        <v>243</v>
      </c>
      <c r="D138" s="79">
        <f>SUM(D140,D144,D150,D153,D157,D160,D163)</f>
        <v>204162.8</v>
      </c>
      <c r="E138" s="79">
        <f>SUM(E140,E144,E150,E153,E157,E160,E163)</f>
        <v>204162.8</v>
      </c>
      <c r="F138" s="79">
        <f>SUM(F140,F144,F150,F153,F157,F160,F163)</f>
        <v>0</v>
      </c>
    </row>
    <row r="139" spans="1:7" x14ac:dyDescent="0.2">
      <c r="A139" s="54"/>
      <c r="B139" s="80" t="s">
        <v>241</v>
      </c>
      <c r="C139" s="78"/>
      <c r="D139" s="79"/>
      <c r="E139" s="79"/>
      <c r="F139" s="79"/>
    </row>
    <row r="140" spans="1:7" ht="40.5" customHeight="1" x14ac:dyDescent="0.2">
      <c r="A140" s="54">
        <v>4710</v>
      </c>
      <c r="B140" s="88" t="s">
        <v>400</v>
      </c>
      <c r="C140" s="83" t="s">
        <v>243</v>
      </c>
      <c r="D140" s="79">
        <f>SUM(D142:D143)</f>
        <v>1000</v>
      </c>
      <c r="E140" s="79">
        <f>SUM(E142:E143)</f>
        <v>1000</v>
      </c>
      <c r="F140" s="85" t="s">
        <v>51</v>
      </c>
    </row>
    <row r="141" spans="1:7" x14ac:dyDescent="0.2">
      <c r="A141" s="54"/>
      <c r="B141" s="80" t="s">
        <v>56</v>
      </c>
      <c r="C141" s="83"/>
      <c r="D141" s="79"/>
      <c r="E141" s="79"/>
      <c r="F141" s="85"/>
    </row>
    <row r="142" spans="1:7" ht="51" customHeight="1" x14ac:dyDescent="0.2">
      <c r="A142" s="54">
        <v>4711</v>
      </c>
      <c r="B142" s="86" t="s">
        <v>401</v>
      </c>
      <c r="C142" s="87" t="s">
        <v>402</v>
      </c>
      <c r="D142" s="6">
        <f>SUM(E142:F142)</f>
        <v>0</v>
      </c>
      <c r="E142" s="79"/>
      <c r="F142" s="85" t="s">
        <v>51</v>
      </c>
    </row>
    <row r="143" spans="1:7" ht="29.25" customHeight="1" x14ac:dyDescent="0.2">
      <c r="A143" s="54">
        <v>4712</v>
      </c>
      <c r="B143" s="86" t="s">
        <v>403</v>
      </c>
      <c r="C143" s="87" t="s">
        <v>404</v>
      </c>
      <c r="D143" s="6">
        <f>SUM(E143:F143)</f>
        <v>1000</v>
      </c>
      <c r="E143" s="79">
        <v>1000</v>
      </c>
      <c r="F143" s="85" t="s">
        <v>51</v>
      </c>
    </row>
    <row r="144" spans="1:7" ht="50.25" customHeight="1" x14ac:dyDescent="0.2">
      <c r="A144" s="54">
        <v>4720</v>
      </c>
      <c r="B144" s="88" t="s">
        <v>405</v>
      </c>
      <c r="C144" s="83" t="s">
        <v>243</v>
      </c>
      <c r="D144" s="79">
        <f>SUM(D146:D149)</f>
        <v>1800</v>
      </c>
      <c r="E144" s="79">
        <f>SUM(E146:E149)</f>
        <v>1800</v>
      </c>
      <c r="F144" s="85" t="s">
        <v>51</v>
      </c>
    </row>
    <row r="145" spans="1:6" x14ac:dyDescent="0.2">
      <c r="A145" s="54"/>
      <c r="B145" s="80" t="s">
        <v>56</v>
      </c>
      <c r="C145" s="83"/>
      <c r="D145" s="79"/>
      <c r="E145" s="79"/>
      <c r="F145" s="85"/>
    </row>
    <row r="146" spans="1:6" ht="15.75" customHeight="1" x14ac:dyDescent="0.2">
      <c r="A146" s="54">
        <v>4721</v>
      </c>
      <c r="B146" s="86" t="s">
        <v>406</v>
      </c>
      <c r="C146" s="87" t="s">
        <v>407</v>
      </c>
      <c r="D146" s="6">
        <f>SUM(E146:F146)</f>
        <v>0</v>
      </c>
      <c r="E146" s="79"/>
      <c r="F146" s="85" t="s">
        <v>51</v>
      </c>
    </row>
    <row r="147" spans="1:6" x14ac:dyDescent="0.2">
      <c r="A147" s="54">
        <v>4722</v>
      </c>
      <c r="B147" s="86" t="s">
        <v>408</v>
      </c>
      <c r="C147" s="91">
        <v>4822</v>
      </c>
      <c r="D147" s="6">
        <f>SUM(E147:F147)</f>
        <v>0</v>
      </c>
      <c r="E147" s="79"/>
      <c r="F147" s="85" t="s">
        <v>51</v>
      </c>
    </row>
    <row r="148" spans="1:6" x14ac:dyDescent="0.2">
      <c r="A148" s="54">
        <v>4723</v>
      </c>
      <c r="B148" s="86" t="s">
        <v>409</v>
      </c>
      <c r="C148" s="87" t="s">
        <v>410</v>
      </c>
      <c r="D148" s="6">
        <f>SUM(E148:F148)</f>
        <v>1800</v>
      </c>
      <c r="E148" s="79">
        <v>1800</v>
      </c>
      <c r="F148" s="85" t="s">
        <v>51</v>
      </c>
    </row>
    <row r="149" spans="1:6" ht="24" x14ac:dyDescent="0.2">
      <c r="A149" s="54">
        <v>4724</v>
      </c>
      <c r="B149" s="86" t="s">
        <v>411</v>
      </c>
      <c r="C149" s="87" t="s">
        <v>412</v>
      </c>
      <c r="D149" s="6">
        <f>SUM(E149:F149)</f>
        <v>0</v>
      </c>
      <c r="E149" s="79"/>
      <c r="F149" s="85" t="s">
        <v>51</v>
      </c>
    </row>
    <row r="150" spans="1:6" ht="22.5" x14ac:dyDescent="0.2">
      <c r="A150" s="54">
        <v>4730</v>
      </c>
      <c r="B150" s="88" t="s">
        <v>413</v>
      </c>
      <c r="C150" s="83" t="s">
        <v>243</v>
      </c>
      <c r="D150" s="79">
        <f>SUM(D152)</f>
        <v>0</v>
      </c>
      <c r="E150" s="79">
        <f>SUM(E152)</f>
        <v>0</v>
      </c>
      <c r="F150" s="85" t="s">
        <v>51</v>
      </c>
    </row>
    <row r="151" spans="1:6" x14ac:dyDescent="0.2">
      <c r="A151" s="54"/>
      <c r="B151" s="80" t="s">
        <v>56</v>
      </c>
      <c r="C151" s="83"/>
      <c r="D151" s="79"/>
      <c r="E151" s="79"/>
      <c r="F151" s="85"/>
    </row>
    <row r="152" spans="1:6" x14ac:dyDescent="0.2">
      <c r="A152" s="54">
        <v>4731</v>
      </c>
      <c r="B152" s="94" t="s">
        <v>414</v>
      </c>
      <c r="C152" s="87" t="s">
        <v>415</v>
      </c>
      <c r="D152" s="6">
        <f>SUM(E152:F152)</f>
        <v>0</v>
      </c>
      <c r="E152" s="79"/>
      <c r="F152" s="85" t="s">
        <v>51</v>
      </c>
    </row>
    <row r="153" spans="1:6" ht="34.5" x14ac:dyDescent="0.2">
      <c r="A153" s="54">
        <v>4740</v>
      </c>
      <c r="B153" s="101" t="s">
        <v>416</v>
      </c>
      <c r="C153" s="83" t="s">
        <v>243</v>
      </c>
      <c r="D153" s="79">
        <f>SUM(D155:D156)</f>
        <v>500</v>
      </c>
      <c r="E153" s="79">
        <f>SUM(E155:E156)</f>
        <v>500</v>
      </c>
      <c r="F153" s="85" t="s">
        <v>51</v>
      </c>
    </row>
    <row r="154" spans="1:6" x14ac:dyDescent="0.2">
      <c r="A154" s="54"/>
      <c r="B154" s="80" t="s">
        <v>56</v>
      </c>
      <c r="C154" s="83"/>
      <c r="D154" s="79"/>
      <c r="E154" s="79"/>
      <c r="F154" s="85"/>
    </row>
    <row r="155" spans="1:6" ht="27.75" customHeight="1" x14ac:dyDescent="0.2">
      <c r="A155" s="54">
        <v>4741</v>
      </c>
      <c r="B155" s="86" t="s">
        <v>417</v>
      </c>
      <c r="C155" s="87" t="s">
        <v>418</v>
      </c>
      <c r="D155" s="6">
        <f>SUM(E155:F155)</f>
        <v>0</v>
      </c>
      <c r="E155" s="79">
        <v>0</v>
      </c>
      <c r="F155" s="85" t="s">
        <v>51</v>
      </c>
    </row>
    <row r="156" spans="1:6" ht="27" customHeight="1" x14ac:dyDescent="0.2">
      <c r="A156" s="54">
        <v>4742</v>
      </c>
      <c r="B156" s="86" t="s">
        <v>419</v>
      </c>
      <c r="C156" s="87" t="s">
        <v>420</v>
      </c>
      <c r="D156" s="6">
        <f>SUM(E156:F156)</f>
        <v>500</v>
      </c>
      <c r="E156" s="79">
        <v>500</v>
      </c>
      <c r="F156" s="85" t="s">
        <v>51</v>
      </c>
    </row>
    <row r="157" spans="1:6" ht="39.75" customHeight="1" x14ac:dyDescent="0.2">
      <c r="A157" s="54">
        <v>4750</v>
      </c>
      <c r="B157" s="88" t="s">
        <v>421</v>
      </c>
      <c r="C157" s="83" t="s">
        <v>243</v>
      </c>
      <c r="D157" s="79">
        <f>SUM(D159)</f>
        <v>0</v>
      </c>
      <c r="E157" s="79">
        <f>SUM(E159)</f>
        <v>0</v>
      </c>
      <c r="F157" s="85" t="s">
        <v>51</v>
      </c>
    </row>
    <row r="158" spans="1:6" x14ac:dyDescent="0.2">
      <c r="A158" s="54"/>
      <c r="B158" s="80" t="s">
        <v>56</v>
      </c>
      <c r="C158" s="83"/>
      <c r="D158" s="79"/>
      <c r="E158" s="79"/>
      <c r="F158" s="85"/>
    </row>
    <row r="159" spans="1:6" ht="39.75" customHeight="1" x14ac:dyDescent="0.2">
      <c r="A159" s="54">
        <v>4751</v>
      </c>
      <c r="B159" s="86" t="s">
        <v>422</v>
      </c>
      <c r="C159" s="87" t="s">
        <v>423</v>
      </c>
      <c r="D159" s="6">
        <f>SUM(E159:F159)</f>
        <v>0</v>
      </c>
      <c r="E159" s="79"/>
      <c r="F159" s="85" t="s">
        <v>51</v>
      </c>
    </row>
    <row r="160" spans="1:6" ht="17.25" customHeight="1" x14ac:dyDescent="0.2">
      <c r="A160" s="54">
        <v>4760</v>
      </c>
      <c r="B160" s="101" t="s">
        <v>424</v>
      </c>
      <c r="C160" s="83" t="s">
        <v>243</v>
      </c>
      <c r="D160" s="79">
        <f>SUM(D162)</f>
        <v>0</v>
      </c>
      <c r="E160" s="79">
        <f>SUM(E162)</f>
        <v>0</v>
      </c>
      <c r="F160" s="85" t="s">
        <v>51</v>
      </c>
    </row>
    <row r="161" spans="1:7" x14ac:dyDescent="0.2">
      <c r="A161" s="54"/>
      <c r="B161" s="80" t="s">
        <v>56</v>
      </c>
      <c r="C161" s="83"/>
      <c r="D161" s="79"/>
      <c r="E161" s="79"/>
      <c r="F161" s="85"/>
    </row>
    <row r="162" spans="1:7" ht="17.25" customHeight="1" x14ac:dyDescent="0.2">
      <c r="A162" s="54">
        <v>4761</v>
      </c>
      <c r="B162" s="86" t="s">
        <v>425</v>
      </c>
      <c r="C162" s="87" t="s">
        <v>426</v>
      </c>
      <c r="D162" s="6">
        <f>SUM(E162:F162)</f>
        <v>0</v>
      </c>
      <c r="E162" s="79"/>
      <c r="F162" s="85" t="s">
        <v>51</v>
      </c>
    </row>
    <row r="163" spans="1:7" x14ac:dyDescent="0.2">
      <c r="A163" s="54">
        <v>4770</v>
      </c>
      <c r="B163" s="88" t="s">
        <v>427</v>
      </c>
      <c r="C163" s="83" t="s">
        <v>243</v>
      </c>
      <c r="D163" s="79">
        <f>SUM(D165)</f>
        <v>200862.8</v>
      </c>
      <c r="E163" s="79">
        <f>SUM(E165)</f>
        <v>200862.8</v>
      </c>
      <c r="F163" s="79">
        <f>SUM(F165)</f>
        <v>0</v>
      </c>
    </row>
    <row r="164" spans="1:7" x14ac:dyDescent="0.2">
      <c r="A164" s="54"/>
      <c r="B164" s="80" t="s">
        <v>56</v>
      </c>
      <c r="C164" s="83"/>
      <c r="D164" s="79"/>
      <c r="E164" s="79"/>
      <c r="F164" s="85"/>
    </row>
    <row r="165" spans="1:7" x14ac:dyDescent="0.2">
      <c r="A165" s="54">
        <v>4771</v>
      </c>
      <c r="B165" s="86" t="s">
        <v>428</v>
      </c>
      <c r="C165" s="87" t="s">
        <v>429</v>
      </c>
      <c r="D165" s="6">
        <f>SUM(E165:F165)-[1]Ekamutner!F97</f>
        <v>200862.8</v>
      </c>
      <c r="E165" s="79">
        <v>200862.8</v>
      </c>
      <c r="F165" s="85">
        <v>0</v>
      </c>
      <c r="G165" s="76">
        <f>E165/E6*100</f>
        <v>21.783190543325016</v>
      </c>
    </row>
    <row r="166" spans="1:7" ht="24" x14ac:dyDescent="0.2">
      <c r="A166" s="54">
        <v>4772</v>
      </c>
      <c r="B166" s="94" t="s">
        <v>430</v>
      </c>
      <c r="C166" s="83" t="s">
        <v>243</v>
      </c>
      <c r="D166" s="6">
        <f>SUM(E166:F166)</f>
        <v>0</v>
      </c>
      <c r="E166" s="79">
        <v>0</v>
      </c>
      <c r="F166" s="85" t="s">
        <v>7</v>
      </c>
    </row>
    <row r="167" spans="1:7" s="95" customFormat="1" ht="56.25" customHeight="1" x14ac:dyDescent="0.25">
      <c r="A167" s="54">
        <v>5000</v>
      </c>
      <c r="B167" s="102" t="s">
        <v>431</v>
      </c>
      <c r="C167" s="83" t="s">
        <v>243</v>
      </c>
      <c r="D167" s="79">
        <f>SUM(D169,D187,D193,D196)</f>
        <v>411000</v>
      </c>
      <c r="E167" s="85" t="s">
        <v>51</v>
      </c>
      <c r="F167" s="79">
        <f>SUM(F169,F187,F193,F196)</f>
        <v>411000</v>
      </c>
    </row>
    <row r="168" spans="1:7" x14ac:dyDescent="0.2">
      <c r="A168" s="54"/>
      <c r="B168" s="80" t="s">
        <v>241</v>
      </c>
      <c r="C168" s="78"/>
      <c r="D168" s="79"/>
      <c r="E168" s="79"/>
      <c r="F168" s="79"/>
    </row>
    <row r="169" spans="1:7" ht="22.5" x14ac:dyDescent="0.2">
      <c r="A169" s="54">
        <v>5100</v>
      </c>
      <c r="B169" s="86" t="s">
        <v>432</v>
      </c>
      <c r="C169" s="83" t="s">
        <v>243</v>
      </c>
      <c r="D169" s="79">
        <f>SUM(D171,D176,D181)</f>
        <v>411000</v>
      </c>
      <c r="E169" s="85" t="s">
        <v>51</v>
      </c>
      <c r="F169" s="79">
        <f>SUM(F171,F176,F181)</f>
        <v>411000</v>
      </c>
    </row>
    <row r="170" spans="1:7" x14ac:dyDescent="0.2">
      <c r="A170" s="54"/>
      <c r="B170" s="80" t="s">
        <v>241</v>
      </c>
      <c r="C170" s="78"/>
      <c r="D170" s="79"/>
      <c r="E170" s="79"/>
      <c r="F170" s="79"/>
    </row>
    <row r="171" spans="1:7" ht="22.5" x14ac:dyDescent="0.2">
      <c r="A171" s="54">
        <v>5110</v>
      </c>
      <c r="B171" s="88" t="s">
        <v>433</v>
      </c>
      <c r="C171" s="83" t="s">
        <v>243</v>
      </c>
      <c r="D171" s="79">
        <f>SUM(D173:D175)</f>
        <v>355000</v>
      </c>
      <c r="E171" s="79" t="s">
        <v>7</v>
      </c>
      <c r="F171" s="79">
        <f>SUM(F173:F175)</f>
        <v>355000</v>
      </c>
    </row>
    <row r="172" spans="1:7" x14ac:dyDescent="0.2">
      <c r="A172" s="54"/>
      <c r="B172" s="80" t="s">
        <v>56</v>
      </c>
      <c r="C172" s="83"/>
      <c r="D172" s="79"/>
      <c r="E172" s="79"/>
      <c r="F172" s="85"/>
    </row>
    <row r="173" spans="1:7" x14ac:dyDescent="0.2">
      <c r="A173" s="54">
        <v>5111</v>
      </c>
      <c r="B173" s="86" t="s">
        <v>434</v>
      </c>
      <c r="C173" s="103" t="s">
        <v>435</v>
      </c>
      <c r="D173" s="6">
        <f>SUM(E173:F173)</f>
        <v>0</v>
      </c>
      <c r="E173" s="85" t="s">
        <v>51</v>
      </c>
      <c r="F173" s="79"/>
    </row>
    <row r="174" spans="1:7" ht="20.25" customHeight="1" x14ac:dyDescent="0.2">
      <c r="A174" s="54">
        <v>5112</v>
      </c>
      <c r="B174" s="86" t="s">
        <v>436</v>
      </c>
      <c r="C174" s="103" t="s">
        <v>437</v>
      </c>
      <c r="D174" s="6">
        <f>SUM(E174:F174)</f>
        <v>100000</v>
      </c>
      <c r="E174" s="85" t="s">
        <v>51</v>
      </c>
      <c r="F174" s="79">
        <v>100000</v>
      </c>
    </row>
    <row r="175" spans="1:7" ht="26.25" customHeight="1" x14ac:dyDescent="0.2">
      <c r="A175" s="54">
        <v>5113</v>
      </c>
      <c r="B175" s="86" t="s">
        <v>438</v>
      </c>
      <c r="C175" s="103" t="s">
        <v>439</v>
      </c>
      <c r="D175" s="6">
        <f>SUM(E175:F175)</f>
        <v>255000</v>
      </c>
      <c r="E175" s="85" t="s">
        <v>51</v>
      </c>
      <c r="F175" s="79">
        <v>255000</v>
      </c>
    </row>
    <row r="176" spans="1:7" ht="28.5" customHeight="1" x14ac:dyDescent="0.2">
      <c r="A176" s="54">
        <v>5120</v>
      </c>
      <c r="B176" s="88" t="s">
        <v>440</v>
      </c>
      <c r="C176" s="83" t="s">
        <v>243</v>
      </c>
      <c r="D176" s="79">
        <f>SUM(D178:D180)</f>
        <v>8500</v>
      </c>
      <c r="E176" s="79" t="s">
        <v>7</v>
      </c>
      <c r="F176" s="79">
        <f>SUM(F178:F180)</f>
        <v>8500</v>
      </c>
    </row>
    <row r="177" spans="1:6" x14ac:dyDescent="0.2">
      <c r="A177" s="54"/>
      <c r="B177" s="104" t="s">
        <v>56</v>
      </c>
      <c r="C177" s="83"/>
      <c r="D177" s="79"/>
      <c r="E177" s="79"/>
      <c r="F177" s="85"/>
    </row>
    <row r="178" spans="1:6" x14ac:dyDescent="0.2">
      <c r="A178" s="54">
        <v>5121</v>
      </c>
      <c r="B178" s="86" t="s">
        <v>441</v>
      </c>
      <c r="C178" s="103" t="s">
        <v>442</v>
      </c>
      <c r="D178" s="6">
        <f>SUM(E178:F178)</f>
        <v>0</v>
      </c>
      <c r="E178" s="85" t="s">
        <v>51</v>
      </c>
      <c r="F178" s="79"/>
    </row>
    <row r="179" spans="1:6" x14ac:dyDescent="0.2">
      <c r="A179" s="54">
        <v>5122</v>
      </c>
      <c r="B179" s="86" t="s">
        <v>443</v>
      </c>
      <c r="C179" s="103" t="s">
        <v>444</v>
      </c>
      <c r="D179" s="6">
        <f>SUM(E179:F179)</f>
        <v>5000</v>
      </c>
      <c r="E179" s="85" t="s">
        <v>51</v>
      </c>
      <c r="F179" s="79">
        <v>5000</v>
      </c>
    </row>
    <row r="180" spans="1:6" ht="17.25" customHeight="1" x14ac:dyDescent="0.2">
      <c r="A180" s="54">
        <v>5123</v>
      </c>
      <c r="B180" s="86" t="s">
        <v>445</v>
      </c>
      <c r="C180" s="103" t="s">
        <v>446</v>
      </c>
      <c r="D180" s="6">
        <f>SUM(E180:F180)</f>
        <v>3500</v>
      </c>
      <c r="E180" s="85" t="s">
        <v>51</v>
      </c>
      <c r="F180" s="79">
        <v>3500</v>
      </c>
    </row>
    <row r="181" spans="1:6" ht="36.75" customHeight="1" x14ac:dyDescent="0.2">
      <c r="A181" s="54">
        <v>5130</v>
      </c>
      <c r="B181" s="88" t="s">
        <v>447</v>
      </c>
      <c r="C181" s="83" t="s">
        <v>243</v>
      </c>
      <c r="D181" s="79">
        <f>SUM(D183:D186)</f>
        <v>47500</v>
      </c>
      <c r="E181" s="79" t="s">
        <v>7</v>
      </c>
      <c r="F181" s="79">
        <f>SUM(F183:F186)</f>
        <v>47500</v>
      </c>
    </row>
    <row r="182" spans="1:6" x14ac:dyDescent="0.2">
      <c r="A182" s="54"/>
      <c r="B182" s="80" t="s">
        <v>56</v>
      </c>
      <c r="C182" s="83"/>
      <c r="D182" s="79"/>
      <c r="E182" s="79"/>
      <c r="F182" s="85"/>
    </row>
    <row r="183" spans="1:6" ht="17.25" customHeight="1" x14ac:dyDescent="0.2">
      <c r="A183" s="54">
        <v>5131</v>
      </c>
      <c r="B183" s="86" t="s">
        <v>448</v>
      </c>
      <c r="C183" s="103" t="s">
        <v>449</v>
      </c>
      <c r="D183" s="6">
        <f>SUM(E183:F183)</f>
        <v>2500</v>
      </c>
      <c r="E183" s="85" t="s">
        <v>51</v>
      </c>
      <c r="F183" s="79">
        <v>2500</v>
      </c>
    </row>
    <row r="184" spans="1:6" ht="17.25" customHeight="1" x14ac:dyDescent="0.2">
      <c r="A184" s="54">
        <v>5132</v>
      </c>
      <c r="B184" s="86" t="s">
        <v>450</v>
      </c>
      <c r="C184" s="103" t="s">
        <v>451</v>
      </c>
      <c r="D184" s="6">
        <f>SUM(E184:F184)</f>
        <v>0</v>
      </c>
      <c r="E184" s="85" t="s">
        <v>51</v>
      </c>
      <c r="F184" s="79"/>
    </row>
    <row r="185" spans="1:6" ht="17.25" customHeight="1" x14ac:dyDescent="0.2">
      <c r="A185" s="54">
        <v>5133</v>
      </c>
      <c r="B185" s="86" t="s">
        <v>452</v>
      </c>
      <c r="C185" s="103" t="s">
        <v>453</v>
      </c>
      <c r="D185" s="6">
        <f>SUM(E185:F185)</f>
        <v>0</v>
      </c>
      <c r="E185" s="85" t="s">
        <v>7</v>
      </c>
      <c r="F185" s="79"/>
    </row>
    <row r="186" spans="1:6" ht="17.25" customHeight="1" x14ac:dyDescent="0.2">
      <c r="A186" s="54">
        <v>5134</v>
      </c>
      <c r="B186" s="86" t="s">
        <v>454</v>
      </c>
      <c r="C186" s="103" t="s">
        <v>455</v>
      </c>
      <c r="D186" s="6">
        <f>SUM(E186:F186)</f>
        <v>45000</v>
      </c>
      <c r="E186" s="85" t="s">
        <v>7</v>
      </c>
      <c r="F186" s="79">
        <v>45000</v>
      </c>
    </row>
    <row r="187" spans="1:6" ht="19.5" customHeight="1" x14ac:dyDescent="0.2">
      <c r="A187" s="54">
        <v>5200</v>
      </c>
      <c r="B187" s="88" t="s">
        <v>456</v>
      </c>
      <c r="C187" s="83" t="s">
        <v>243</v>
      </c>
      <c r="D187" s="79">
        <f>SUM(D189:D192)</f>
        <v>0</v>
      </c>
      <c r="E187" s="85" t="s">
        <v>51</v>
      </c>
      <c r="F187" s="79">
        <f>SUM(F189:F192)</f>
        <v>0</v>
      </c>
    </row>
    <row r="188" spans="1:6" x14ac:dyDescent="0.2">
      <c r="A188" s="54"/>
      <c r="B188" s="80" t="s">
        <v>241</v>
      </c>
      <c r="C188" s="78"/>
      <c r="D188" s="79"/>
      <c r="E188" s="79"/>
      <c r="F188" s="79"/>
    </row>
    <row r="189" spans="1:6" ht="27" customHeight="1" x14ac:dyDescent="0.2">
      <c r="A189" s="54">
        <v>5211</v>
      </c>
      <c r="B189" s="86" t="s">
        <v>457</v>
      </c>
      <c r="C189" s="103" t="s">
        <v>458</v>
      </c>
      <c r="D189" s="6">
        <f>SUM(E189:F189)</f>
        <v>0</v>
      </c>
      <c r="E189" s="85" t="s">
        <v>51</v>
      </c>
      <c r="F189" s="79"/>
    </row>
    <row r="190" spans="1:6" ht="17.25" customHeight="1" x14ac:dyDescent="0.2">
      <c r="A190" s="54">
        <v>5221</v>
      </c>
      <c r="B190" s="86" t="s">
        <v>459</v>
      </c>
      <c r="C190" s="103" t="s">
        <v>460</v>
      </c>
      <c r="D190" s="6">
        <f>SUM(E190:F190)</f>
        <v>0</v>
      </c>
      <c r="E190" s="85" t="s">
        <v>51</v>
      </c>
      <c r="F190" s="79"/>
    </row>
    <row r="191" spans="1:6" ht="24.75" customHeight="1" x14ac:dyDescent="0.2">
      <c r="A191" s="54">
        <v>5231</v>
      </c>
      <c r="B191" s="86" t="s">
        <v>461</v>
      </c>
      <c r="C191" s="103" t="s">
        <v>462</v>
      </c>
      <c r="D191" s="6">
        <f>SUM(E191:F191)</f>
        <v>0</v>
      </c>
      <c r="E191" s="85" t="s">
        <v>51</v>
      </c>
      <c r="F191" s="79"/>
    </row>
    <row r="192" spans="1:6" ht="17.25" customHeight="1" x14ac:dyDescent="0.2">
      <c r="A192" s="54">
        <v>5241</v>
      </c>
      <c r="B192" s="86" t="s">
        <v>463</v>
      </c>
      <c r="C192" s="103" t="s">
        <v>464</v>
      </c>
      <c r="D192" s="6">
        <f>SUM(E192:F192)</f>
        <v>0</v>
      </c>
      <c r="E192" s="85" t="s">
        <v>51</v>
      </c>
      <c r="F192" s="79"/>
    </row>
    <row r="193" spans="1:6" x14ac:dyDescent="0.2">
      <c r="A193" s="54">
        <v>5300</v>
      </c>
      <c r="B193" s="88" t="s">
        <v>465</v>
      </c>
      <c r="C193" s="83" t="s">
        <v>243</v>
      </c>
      <c r="D193" s="79">
        <f>SUM(D195)</f>
        <v>0</v>
      </c>
      <c r="E193" s="85" t="s">
        <v>51</v>
      </c>
      <c r="F193" s="79">
        <f>SUM(F195)</f>
        <v>0</v>
      </c>
    </row>
    <row r="194" spans="1:6" x14ac:dyDescent="0.2">
      <c r="A194" s="54"/>
      <c r="B194" s="80" t="s">
        <v>241</v>
      </c>
      <c r="C194" s="78"/>
      <c r="D194" s="79"/>
      <c r="E194" s="79"/>
      <c r="F194" s="79"/>
    </row>
    <row r="195" spans="1:6" ht="13.5" customHeight="1" x14ac:dyDescent="0.2">
      <c r="A195" s="54">
        <v>5311</v>
      </c>
      <c r="B195" s="86" t="s">
        <v>466</v>
      </c>
      <c r="C195" s="103" t="s">
        <v>467</v>
      </c>
      <c r="D195" s="6">
        <f>SUM(E195:F195)</f>
        <v>0</v>
      </c>
      <c r="E195" s="85" t="s">
        <v>51</v>
      </c>
      <c r="F195" s="79"/>
    </row>
    <row r="196" spans="1:6" ht="22.5" x14ac:dyDescent="0.2">
      <c r="A196" s="54">
        <v>5400</v>
      </c>
      <c r="B196" s="88" t="s">
        <v>468</v>
      </c>
      <c r="C196" s="83" t="s">
        <v>243</v>
      </c>
      <c r="D196" s="79">
        <f>SUM(D198:D201)</f>
        <v>0</v>
      </c>
      <c r="E196" s="85" t="s">
        <v>51</v>
      </c>
      <c r="F196" s="79">
        <f>SUM(F198:F201)</f>
        <v>0</v>
      </c>
    </row>
    <row r="197" spans="1:6" x14ac:dyDescent="0.2">
      <c r="A197" s="54"/>
      <c r="B197" s="80" t="s">
        <v>241</v>
      </c>
      <c r="C197" s="78"/>
      <c r="D197" s="79"/>
      <c r="E197" s="79"/>
      <c r="F197" s="79"/>
    </row>
    <row r="198" spans="1:6" x14ac:dyDescent="0.2">
      <c r="A198" s="54">
        <v>5411</v>
      </c>
      <c r="B198" s="86" t="s">
        <v>469</v>
      </c>
      <c r="C198" s="103" t="s">
        <v>470</v>
      </c>
      <c r="D198" s="6">
        <f>SUM(E198:F198)</f>
        <v>0</v>
      </c>
      <c r="E198" s="85" t="s">
        <v>51</v>
      </c>
      <c r="F198" s="79"/>
    </row>
    <row r="199" spans="1:6" x14ac:dyDescent="0.2">
      <c r="A199" s="54">
        <v>5421</v>
      </c>
      <c r="B199" s="86" t="s">
        <v>471</v>
      </c>
      <c r="C199" s="103" t="s">
        <v>472</v>
      </c>
      <c r="D199" s="6">
        <f>SUM(E199:F199)</f>
        <v>0</v>
      </c>
      <c r="E199" s="85" t="s">
        <v>51</v>
      </c>
      <c r="F199" s="79"/>
    </row>
    <row r="200" spans="1:6" x14ac:dyDescent="0.2">
      <c r="A200" s="54">
        <v>5431</v>
      </c>
      <c r="B200" s="86" t="s">
        <v>473</v>
      </c>
      <c r="C200" s="103" t="s">
        <v>474</v>
      </c>
      <c r="D200" s="6">
        <f>SUM(E200:F200)</f>
        <v>0</v>
      </c>
      <c r="E200" s="85" t="s">
        <v>51</v>
      </c>
      <c r="F200" s="79"/>
    </row>
    <row r="201" spans="1:6" x14ac:dyDescent="0.2">
      <c r="A201" s="54">
        <v>5441</v>
      </c>
      <c r="B201" s="105" t="s">
        <v>475</v>
      </c>
      <c r="C201" s="103" t="s">
        <v>693</v>
      </c>
      <c r="D201" s="6">
        <f>SUM(E201:F201)</f>
        <v>0</v>
      </c>
      <c r="E201" s="85" t="s">
        <v>51</v>
      </c>
      <c r="F201" s="79">
        <v>0</v>
      </c>
    </row>
    <row r="202" spans="1:6" s="2" customFormat="1" ht="59.25" customHeight="1" x14ac:dyDescent="0.2">
      <c r="A202" s="106" t="s">
        <v>476</v>
      </c>
      <c r="B202" s="107" t="s">
        <v>477</v>
      </c>
      <c r="C202" s="106" t="s">
        <v>243</v>
      </c>
      <c r="D202" s="6">
        <f>SUM(D204,D209,D217,D220)</f>
        <v>-11000</v>
      </c>
      <c r="E202" s="6" t="s">
        <v>478</v>
      </c>
      <c r="F202" s="6">
        <f>SUM(F204,F209,F217,F220)</f>
        <v>-11000</v>
      </c>
    </row>
    <row r="203" spans="1:6" s="2" customFormat="1" x14ac:dyDescent="0.2">
      <c r="A203" s="106"/>
      <c r="B203" s="108" t="s">
        <v>2</v>
      </c>
      <c r="C203" s="106"/>
      <c r="D203" s="6"/>
      <c r="E203" s="6"/>
      <c r="F203" s="6"/>
    </row>
    <row r="204" spans="1:6" s="1" customFormat="1" ht="27" x14ac:dyDescent="0.2">
      <c r="A204" s="109" t="s">
        <v>479</v>
      </c>
      <c r="B204" s="110" t="s">
        <v>480</v>
      </c>
      <c r="C204" s="111" t="s">
        <v>243</v>
      </c>
      <c r="D204" s="6">
        <f>SUM(D206:D208)</f>
        <v>-11000</v>
      </c>
      <c r="E204" s="6" t="s">
        <v>478</v>
      </c>
      <c r="F204" s="6">
        <f>SUM(F206:F208)</f>
        <v>-11000</v>
      </c>
    </row>
    <row r="205" spans="1:6" s="1" customFormat="1" x14ac:dyDescent="0.2">
      <c r="A205" s="109"/>
      <c r="B205" s="108" t="s">
        <v>2</v>
      </c>
      <c r="C205" s="111"/>
      <c r="D205" s="6"/>
      <c r="E205" s="6"/>
      <c r="F205" s="6"/>
    </row>
    <row r="206" spans="1:6" s="1" customFormat="1" x14ac:dyDescent="0.2">
      <c r="A206" s="109" t="s">
        <v>481</v>
      </c>
      <c r="B206" s="112" t="s">
        <v>482</v>
      </c>
      <c r="C206" s="109" t="s">
        <v>483</v>
      </c>
      <c r="D206" s="6">
        <f>SUM(E206:F206)</f>
        <v>-3000</v>
      </c>
      <c r="E206" s="6" t="s">
        <v>7</v>
      </c>
      <c r="F206" s="6">
        <v>-3000</v>
      </c>
    </row>
    <row r="207" spans="1:6" s="114" customFormat="1" x14ac:dyDescent="0.2">
      <c r="A207" s="109" t="s">
        <v>484</v>
      </c>
      <c r="B207" s="112" t="s">
        <v>485</v>
      </c>
      <c r="C207" s="109" t="s">
        <v>486</v>
      </c>
      <c r="D207" s="6">
        <f>SUM(E207:F207)</f>
        <v>0</v>
      </c>
      <c r="E207" s="6" t="s">
        <v>7</v>
      </c>
      <c r="F207" s="113"/>
    </row>
    <row r="208" spans="1:6" s="1" customFormat="1" ht="13.5" customHeight="1" x14ac:dyDescent="0.2">
      <c r="A208" s="7" t="s">
        <v>487</v>
      </c>
      <c r="B208" s="112" t="s">
        <v>488</v>
      </c>
      <c r="C208" s="109" t="s">
        <v>489</v>
      </c>
      <c r="D208" s="6">
        <f>SUM(E208:F208)</f>
        <v>-8000</v>
      </c>
      <c r="E208" s="6" t="s">
        <v>478</v>
      </c>
      <c r="F208" s="6">
        <v>-8000</v>
      </c>
    </row>
    <row r="209" spans="1:6" s="1" customFormat="1" ht="31.5" customHeight="1" x14ac:dyDescent="0.2">
      <c r="A209" s="7" t="s">
        <v>490</v>
      </c>
      <c r="B209" s="110" t="s">
        <v>491</v>
      </c>
      <c r="C209" s="111" t="s">
        <v>243</v>
      </c>
      <c r="D209" s="6">
        <f>SUM(D211:D212)</f>
        <v>0</v>
      </c>
      <c r="E209" s="6" t="s">
        <v>478</v>
      </c>
      <c r="F209" s="6">
        <f>SUM(F211:F212)</f>
        <v>0</v>
      </c>
    </row>
    <row r="210" spans="1:6" s="1" customFormat="1" x14ac:dyDescent="0.2">
      <c r="A210" s="7"/>
      <c r="B210" s="108" t="s">
        <v>2</v>
      </c>
      <c r="C210" s="111"/>
      <c r="D210" s="6"/>
      <c r="E210" s="6"/>
      <c r="F210" s="6"/>
    </row>
    <row r="211" spans="1:6" s="1" customFormat="1" ht="29.25" customHeight="1" x14ac:dyDescent="0.2">
      <c r="A211" s="7" t="s">
        <v>492</v>
      </c>
      <c r="B211" s="112" t="s">
        <v>493</v>
      </c>
      <c r="C211" s="111" t="s">
        <v>494</v>
      </c>
      <c r="D211" s="6">
        <f>SUM(E211:F211)</f>
        <v>0</v>
      </c>
      <c r="E211" s="6" t="s">
        <v>478</v>
      </c>
      <c r="F211" s="6"/>
    </row>
    <row r="212" spans="1:6" s="1" customFormat="1" ht="25.5" x14ac:dyDescent="0.2">
      <c r="A212" s="7" t="s">
        <v>495</v>
      </c>
      <c r="B212" s="112" t="s">
        <v>496</v>
      </c>
      <c r="C212" s="111" t="s">
        <v>243</v>
      </c>
      <c r="D212" s="6">
        <f>SUM(D214:D216)</f>
        <v>0</v>
      </c>
      <c r="E212" s="6" t="s">
        <v>478</v>
      </c>
      <c r="F212" s="6">
        <f>SUM(F214:F216)</f>
        <v>0</v>
      </c>
    </row>
    <row r="213" spans="1:6" s="1" customFormat="1" x14ac:dyDescent="0.2">
      <c r="A213" s="7"/>
      <c r="B213" s="108" t="s">
        <v>56</v>
      </c>
      <c r="C213" s="111"/>
      <c r="D213" s="6"/>
      <c r="E213" s="6"/>
      <c r="F213" s="6"/>
    </row>
    <row r="214" spans="1:6" s="1" customFormat="1" x14ac:dyDescent="0.2">
      <c r="A214" s="7" t="s">
        <v>497</v>
      </c>
      <c r="B214" s="108" t="s">
        <v>498</v>
      </c>
      <c r="C214" s="109" t="s">
        <v>499</v>
      </c>
      <c r="D214" s="6">
        <f>SUM(E214:F214)</f>
        <v>0</v>
      </c>
      <c r="E214" s="6" t="s">
        <v>7</v>
      </c>
      <c r="F214" s="6"/>
    </row>
    <row r="215" spans="1:6" s="1" customFormat="1" x14ac:dyDescent="0.2">
      <c r="A215" s="115" t="s">
        <v>500</v>
      </c>
      <c r="B215" s="108" t="s">
        <v>501</v>
      </c>
      <c r="C215" s="111" t="s">
        <v>502</v>
      </c>
      <c r="D215" s="6">
        <f>SUM(E215:F215)</f>
        <v>0</v>
      </c>
      <c r="E215" s="6" t="s">
        <v>478</v>
      </c>
      <c r="F215" s="6"/>
    </row>
    <row r="216" spans="1:6" s="1" customFormat="1" x14ac:dyDescent="0.2">
      <c r="A216" s="7" t="s">
        <v>503</v>
      </c>
      <c r="B216" s="116" t="s">
        <v>504</v>
      </c>
      <c r="C216" s="111" t="s">
        <v>505</v>
      </c>
      <c r="D216" s="6">
        <f>SUM(E216:F216)</f>
        <v>0</v>
      </c>
      <c r="E216" s="6" t="s">
        <v>478</v>
      </c>
      <c r="F216" s="6"/>
    </row>
    <row r="217" spans="1:6" s="1" customFormat="1" ht="27" x14ac:dyDescent="0.2">
      <c r="A217" s="7" t="s">
        <v>506</v>
      </c>
      <c r="B217" s="110" t="s">
        <v>507</v>
      </c>
      <c r="C217" s="111" t="s">
        <v>243</v>
      </c>
      <c r="D217" s="6">
        <f>SUM(D219)</f>
        <v>0</v>
      </c>
      <c r="E217" s="6" t="s">
        <v>478</v>
      </c>
      <c r="F217" s="6">
        <f>SUM(F219)</f>
        <v>0</v>
      </c>
    </row>
    <row r="218" spans="1:6" s="1" customFormat="1" x14ac:dyDescent="0.2">
      <c r="A218" s="7"/>
      <c r="B218" s="108" t="s">
        <v>2</v>
      </c>
      <c r="C218" s="111"/>
      <c r="D218" s="6"/>
      <c r="E218" s="6"/>
      <c r="F218" s="6"/>
    </row>
    <row r="219" spans="1:6" s="1" customFormat="1" x14ac:dyDescent="0.2">
      <c r="A219" s="115" t="s">
        <v>508</v>
      </c>
      <c r="B219" s="112" t="s">
        <v>509</v>
      </c>
      <c r="C219" s="106" t="s">
        <v>510</v>
      </c>
      <c r="D219" s="6">
        <f>SUM(E219:F219)</f>
        <v>0</v>
      </c>
      <c r="E219" s="6" t="s">
        <v>478</v>
      </c>
      <c r="F219" s="6"/>
    </row>
    <row r="220" spans="1:6" s="1" customFormat="1" ht="41.25" x14ac:dyDescent="0.2">
      <c r="A220" s="7" t="s">
        <v>511</v>
      </c>
      <c r="B220" s="110" t="s">
        <v>512</v>
      </c>
      <c r="C220" s="111" t="s">
        <v>243</v>
      </c>
      <c r="D220" s="6">
        <f>SUM(D222:D225)</f>
        <v>0</v>
      </c>
      <c r="E220" s="6" t="s">
        <v>478</v>
      </c>
      <c r="F220" s="6">
        <f>SUM(F222:F225)</f>
        <v>0</v>
      </c>
    </row>
    <row r="221" spans="1:6" s="1" customFormat="1" x14ac:dyDescent="0.2">
      <c r="A221" s="7"/>
      <c r="B221" s="108" t="s">
        <v>2</v>
      </c>
      <c r="C221" s="111"/>
      <c r="D221" s="6"/>
      <c r="E221" s="6"/>
      <c r="F221" s="6"/>
    </row>
    <row r="222" spans="1:6" s="1" customFormat="1" x14ac:dyDescent="0.2">
      <c r="A222" s="7" t="s">
        <v>513</v>
      </c>
      <c r="B222" s="112" t="s">
        <v>514</v>
      </c>
      <c r="C222" s="109" t="s">
        <v>515</v>
      </c>
      <c r="D222" s="6">
        <f>SUM(E222:F222)</f>
        <v>0</v>
      </c>
      <c r="E222" s="6" t="s">
        <v>478</v>
      </c>
      <c r="F222" s="6"/>
    </row>
    <row r="223" spans="1:6" s="1" customFormat="1" ht="15.75" customHeight="1" x14ac:dyDescent="0.2">
      <c r="A223" s="115" t="s">
        <v>516</v>
      </c>
      <c r="B223" s="112" t="s">
        <v>517</v>
      </c>
      <c r="C223" s="106" t="s">
        <v>518</v>
      </c>
      <c r="D223" s="6">
        <f>SUM(E223:F223)</f>
        <v>0</v>
      </c>
      <c r="E223" s="6" t="s">
        <v>478</v>
      </c>
      <c r="F223" s="6"/>
    </row>
    <row r="224" spans="1:6" s="1" customFormat="1" ht="25.5" x14ac:dyDescent="0.2">
      <c r="A224" s="7" t="s">
        <v>519</v>
      </c>
      <c r="B224" s="112" t="s">
        <v>520</v>
      </c>
      <c r="C224" s="111" t="s">
        <v>521</v>
      </c>
      <c r="D224" s="6">
        <f>SUM(E224:F224)</f>
        <v>0</v>
      </c>
      <c r="E224" s="6" t="s">
        <v>478</v>
      </c>
      <c r="F224" s="6"/>
    </row>
    <row r="225" spans="1:6" s="1" customFormat="1" ht="25.5" x14ac:dyDescent="0.2">
      <c r="A225" s="7" t="s">
        <v>522</v>
      </c>
      <c r="B225" s="112" t="s">
        <v>523</v>
      </c>
      <c r="C225" s="111" t="s">
        <v>524</v>
      </c>
      <c r="D225" s="6">
        <f>SUM(E225:F225)</f>
        <v>0</v>
      </c>
      <c r="E225" s="6" t="s">
        <v>478</v>
      </c>
      <c r="F225" s="6"/>
    </row>
    <row r="226" spans="1:6" x14ac:dyDescent="0.2">
      <c r="A226" s="75"/>
      <c r="B226" s="75"/>
      <c r="C226" s="117"/>
      <c r="D226" s="75"/>
      <c r="E226" s="75"/>
      <c r="F226" s="75"/>
    </row>
  </sheetData>
  <protectedRanges>
    <protectedRange sqref="E100" name="Range18"/>
    <protectedRange sqref="D205:F205 F214 D213:F213 D210:F210 F206:F208 F211 D203:F203" name="Range15"/>
    <protectedRange sqref="D170:F170 D172:F172 D182:F182 F178:F180 D177:F177 F173:F175 D168:F168" name="Range13"/>
    <protectedRange sqref="E142:E143 E146:E149 D139:F139 E137 D141:F141 D145:F145 D136:F136" name="Range11"/>
    <protectedRange sqref="D106:E106 E109:E112 E114:E116 D113:F113 D117:F117 D108:E108" name="Range9"/>
    <protectedRange sqref="D94:F94 D92:F92 D88:F88 E85:E86 E89:E90 D84:F84" name="Range7"/>
    <protectedRange sqref="D69:F69 E70:E71 D67:F67 E58:E65 D57:F57" name="Range5"/>
    <protectedRange sqref="E36:E38 E27:E33 D24:F24 E22:F22 D26:F26 D35:F35 D21:F21" name="Range3"/>
    <protectedRange sqref="D9:F9 D11:F11 D13:F13 D18:F18 E14:E16 D7:F7" name="Range1"/>
    <protectedRange sqref="E54:E55 E41:E48 E51 D50:F50 D53:F53 D40:F40" name="Range4"/>
    <protectedRange sqref="D82:F82 E78:E80 D77:F77 E74:E75 D73:F73" name="Range6"/>
    <protectedRange sqref="E95:E96 D98:F98 E103:E104 E99 D102:E102" name="Range8"/>
    <protectedRange sqref="D126:F126 E118:E122 E127:E128 E131:E134 D130:F130 D124:F124" name="Range10"/>
    <protectedRange sqref="D161:F161 E159 D154:F154 E152 E166 E162 D158:F158 E155:E156 E165:F165 D164:F164 D151:F151" name="Range12"/>
    <protectedRange sqref="F183:F186 D194:F194 D188:F188 D197:F197 F189:F192 F198:F201" name="Range14"/>
    <protectedRange sqref="F215:F216 F222:F225 D218:F218 D221:F221 F219" name="Range16"/>
    <protectedRange sqref="E19" name="Range17"/>
    <protectedRange sqref="F195" name="Range21"/>
    <protectedRange sqref="F1" name="Range8_1"/>
  </protectedRanges>
  <mergeCells count="6">
    <mergeCell ref="E1:F1"/>
    <mergeCell ref="E2:F2"/>
    <mergeCell ref="E3:F3"/>
    <mergeCell ref="D3:D4"/>
    <mergeCell ref="A3:A4"/>
    <mergeCell ref="B3:C4"/>
  </mergeCells>
  <pageMargins left="0.25" right="0.25" top="0.75" bottom="0.75" header="0.3" footer="0.3"/>
  <pageSetup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1"/>
  <sheetViews>
    <sheetView workbookViewId="0">
      <selection activeCell="H8" sqref="H8"/>
    </sheetView>
  </sheetViews>
  <sheetFormatPr defaultRowHeight="12.75" x14ac:dyDescent="0.2"/>
  <cols>
    <col min="1" max="1" width="5.5703125" style="1" customWidth="1"/>
    <col min="2" max="2" width="39" style="1" customWidth="1"/>
    <col min="3" max="3" width="14.140625" style="1" customWidth="1"/>
    <col min="4" max="4" width="13" style="1" customWidth="1"/>
    <col min="5" max="5" width="13.42578125" style="1" customWidth="1"/>
    <col min="6" max="16384" width="9.140625" style="1"/>
  </cols>
  <sheetData>
    <row r="1" spans="1:5" ht="16.5" x14ac:dyDescent="0.3">
      <c r="A1" s="293" t="s">
        <v>531</v>
      </c>
      <c r="B1" s="293"/>
      <c r="C1" s="293"/>
      <c r="D1" s="293"/>
      <c r="E1" s="293"/>
    </row>
    <row r="2" spans="1:5" ht="42" customHeight="1" x14ac:dyDescent="0.2">
      <c r="A2" s="294" t="s">
        <v>562</v>
      </c>
      <c r="B2" s="294"/>
      <c r="C2" s="294"/>
      <c r="D2" s="294"/>
      <c r="E2" s="294"/>
    </row>
    <row r="3" spans="1:5" ht="30" customHeight="1" thickBot="1" x14ac:dyDescent="0.35">
      <c r="A3" s="73"/>
      <c r="B3" s="72"/>
      <c r="C3" s="72"/>
      <c r="D3" s="295" t="s">
        <v>45</v>
      </c>
      <c r="E3" s="295"/>
    </row>
    <row r="4" spans="1:5" ht="13.5" customHeight="1" thickBot="1" x14ac:dyDescent="0.25">
      <c r="A4" s="285" t="s">
        <v>525</v>
      </c>
      <c r="B4" s="288"/>
      <c r="C4" s="291" t="s">
        <v>0</v>
      </c>
      <c r="D4" s="291"/>
      <c r="E4" s="292"/>
    </row>
    <row r="5" spans="1:5" ht="30" customHeight="1" thickBot="1" x14ac:dyDescent="0.25">
      <c r="A5" s="286"/>
      <c r="B5" s="289"/>
      <c r="C5" s="123" t="s">
        <v>46</v>
      </c>
      <c r="D5" s="124" t="s">
        <v>47</v>
      </c>
      <c r="E5" s="125"/>
    </row>
    <row r="6" spans="1:5" ht="26.25" thickBot="1" x14ac:dyDescent="0.25">
      <c r="A6" s="287"/>
      <c r="B6" s="290"/>
      <c r="C6" s="126" t="s">
        <v>526</v>
      </c>
      <c r="D6" s="127" t="s">
        <v>49</v>
      </c>
      <c r="E6" s="127" t="s">
        <v>50</v>
      </c>
    </row>
    <row r="7" spans="1:5" ht="13.5" thickBot="1" x14ac:dyDescent="0.25">
      <c r="A7" s="128">
        <v>1</v>
      </c>
      <c r="B7" s="128">
        <v>2</v>
      </c>
      <c r="C7" s="3">
        <v>3</v>
      </c>
      <c r="D7" s="129">
        <v>4</v>
      </c>
      <c r="E7" s="130">
        <v>5</v>
      </c>
    </row>
    <row r="8" spans="1:5" ht="30" customHeight="1" thickBot="1" x14ac:dyDescent="0.25">
      <c r="A8" s="131">
        <v>8000</v>
      </c>
      <c r="B8" s="132" t="s">
        <v>527</v>
      </c>
      <c r="C8" s="133">
        <f>SUM(D8:E8)</f>
        <v>0</v>
      </c>
      <c r="D8" s="133">
        <f>[1]Ekamutner!E12-'[1]Gorcarnakan caxs'!G12</f>
        <v>0</v>
      </c>
      <c r="E8" s="133">
        <f>[1]Ekamutner!F12-'[1]Gorcarnakan caxs'!H12</f>
        <v>0</v>
      </c>
    </row>
    <row r="9" spans="1:5" x14ac:dyDescent="0.2">
      <c r="A9" s="9"/>
      <c r="B9" s="9"/>
      <c r="C9" s="9"/>
      <c r="D9" s="9"/>
      <c r="E9" s="9"/>
    </row>
    <row r="10" spans="1:5" x14ac:dyDescent="0.2">
      <c r="A10" s="9"/>
      <c r="B10" s="9"/>
      <c r="C10" s="9"/>
      <c r="D10" s="9"/>
      <c r="E10" s="9"/>
    </row>
    <row r="11" spans="1:5" x14ac:dyDescent="0.2">
      <c r="A11" s="9"/>
      <c r="B11" s="9"/>
      <c r="C11" s="9"/>
      <c r="D11" s="9"/>
      <c r="E11" s="9"/>
    </row>
    <row r="12" spans="1:5" x14ac:dyDescent="0.2">
      <c r="A12" s="9"/>
      <c r="B12" s="9"/>
      <c r="C12" s="9"/>
      <c r="D12" s="9"/>
      <c r="E12" s="9"/>
    </row>
    <row r="13" spans="1:5" x14ac:dyDescent="0.2">
      <c r="A13" s="9"/>
      <c r="B13" s="134" t="s">
        <v>528</v>
      </c>
      <c r="C13" s="135">
        <f>C8+'[1]Dificiti caxs'!D12</f>
        <v>0</v>
      </c>
      <c r="D13" s="135">
        <f>D8+'[1]Dificiti caxs'!E12</f>
        <v>0</v>
      </c>
      <c r="E13" s="135">
        <f>E8+'[1]Dificiti caxs'!F12</f>
        <v>0</v>
      </c>
    </row>
    <row r="14" spans="1:5" x14ac:dyDescent="0.2">
      <c r="A14" s="9"/>
      <c r="B14" s="134" t="s">
        <v>529</v>
      </c>
      <c r="C14" s="135">
        <f>'[1]Gorcarnakan caxs'!F12-'[1]Tntesagitakan '!D12</f>
        <v>0</v>
      </c>
      <c r="D14" s="135">
        <f>'[1]Gorcarnakan caxs'!G12-'[1]Tntesagitakan '!E12</f>
        <v>0</v>
      </c>
      <c r="E14" s="135">
        <f>'[1]Gorcarnakan caxs'!H12-'[1]Tntesagitakan '!F12</f>
        <v>0</v>
      </c>
    </row>
    <row r="15" spans="1:5" x14ac:dyDescent="0.2">
      <c r="A15" s="9"/>
      <c r="B15" s="134" t="s">
        <v>530</v>
      </c>
      <c r="C15" s="135">
        <f>'[1]Gorcarnakan caxs'!F310-'[1]Tntesagitakan '!D171</f>
        <v>0</v>
      </c>
      <c r="D15" s="135">
        <f>'[1]Gorcarnakan caxs'!G310-'[1]Tntesagitakan '!E171</f>
        <v>0</v>
      </c>
      <c r="E15" s="135">
        <f>'[1]Gorcarnakan caxs'!H310-'[1]Tntesagitakan '!F171</f>
        <v>0</v>
      </c>
    </row>
    <row r="16" spans="1:5" x14ac:dyDescent="0.2">
      <c r="A16" s="9"/>
      <c r="B16" s="136"/>
      <c r="C16" s="137"/>
      <c r="D16" s="137"/>
      <c r="E16" s="137"/>
    </row>
    <row r="17" spans="1:5" x14ac:dyDescent="0.2">
      <c r="A17" s="9"/>
      <c r="B17" s="136"/>
      <c r="C17" s="137"/>
      <c r="D17" s="137"/>
      <c r="E17" s="137"/>
    </row>
    <row r="18" spans="1:5" x14ac:dyDescent="0.2">
      <c r="A18" s="9"/>
      <c r="B18" s="136"/>
      <c r="C18" s="137"/>
      <c r="D18" s="137"/>
      <c r="E18" s="137"/>
    </row>
    <row r="19" spans="1:5" x14ac:dyDescent="0.2">
      <c r="A19" s="9"/>
      <c r="B19" s="9"/>
      <c r="C19" s="9"/>
      <c r="D19" s="9"/>
      <c r="E19" s="9"/>
    </row>
    <row r="32" spans="1:5" x14ac:dyDescent="0.2">
      <c r="A32" s="138"/>
      <c r="B32" s="139"/>
      <c r="C32" s="140"/>
    </row>
    <row r="33" spans="1:3" x14ac:dyDescent="0.2">
      <c r="A33" s="138"/>
      <c r="B33" s="141"/>
      <c r="C33" s="140"/>
    </row>
    <row r="34" spans="1:3" x14ac:dyDescent="0.2">
      <c r="A34" s="138"/>
      <c r="B34" s="139"/>
      <c r="C34" s="140"/>
    </row>
    <row r="35" spans="1:3" x14ac:dyDescent="0.2">
      <c r="A35" s="138"/>
      <c r="B35" s="139"/>
      <c r="C35" s="140"/>
    </row>
    <row r="36" spans="1:3" x14ac:dyDescent="0.2">
      <c r="A36" s="138"/>
      <c r="B36" s="139"/>
      <c r="C36" s="140"/>
    </row>
    <row r="37" spans="1:3" x14ac:dyDescent="0.2">
      <c r="A37" s="138"/>
      <c r="B37" s="139"/>
      <c r="C37" s="140"/>
    </row>
    <row r="38" spans="1:3" x14ac:dyDescent="0.2">
      <c r="B38" s="139"/>
      <c r="C38" s="140"/>
    </row>
    <row r="39" spans="1:3" x14ac:dyDescent="0.2">
      <c r="B39" s="139"/>
      <c r="C39" s="140"/>
    </row>
    <row r="40" spans="1:3" x14ac:dyDescent="0.2">
      <c r="B40" s="139"/>
      <c r="C40" s="140"/>
    </row>
    <row r="41" spans="1:3" x14ac:dyDescent="0.2">
      <c r="B41" s="139"/>
      <c r="C41" s="140"/>
    </row>
    <row r="42" spans="1:3" x14ac:dyDescent="0.2">
      <c r="B42" s="139"/>
      <c r="C42" s="140"/>
    </row>
    <row r="43" spans="1:3" x14ac:dyDescent="0.2">
      <c r="B43" s="139"/>
      <c r="C43" s="140"/>
    </row>
    <row r="44" spans="1:3" x14ac:dyDescent="0.2">
      <c r="B44" s="139"/>
      <c r="C44" s="140"/>
    </row>
    <row r="45" spans="1:3" x14ac:dyDescent="0.2">
      <c r="B45" s="139"/>
      <c r="C45" s="140"/>
    </row>
    <row r="46" spans="1:3" x14ac:dyDescent="0.2">
      <c r="B46" s="139"/>
      <c r="C46" s="140"/>
    </row>
    <row r="47" spans="1:3" x14ac:dyDescent="0.2">
      <c r="B47" s="139"/>
      <c r="C47" s="140"/>
    </row>
    <row r="48" spans="1:3" x14ac:dyDescent="0.2">
      <c r="B48" s="139"/>
      <c r="C48" s="140"/>
    </row>
    <row r="49" spans="2:2" x14ac:dyDescent="0.2">
      <c r="B49" s="142"/>
    </row>
    <row r="50" spans="2:2" x14ac:dyDescent="0.2">
      <c r="B50" s="142"/>
    </row>
    <row r="51" spans="2:2" x14ac:dyDescent="0.2">
      <c r="B51" s="142"/>
    </row>
    <row r="52" spans="2:2" x14ac:dyDescent="0.2">
      <c r="B52" s="142"/>
    </row>
    <row r="53" spans="2:2" x14ac:dyDescent="0.2">
      <c r="B53" s="142"/>
    </row>
    <row r="54" spans="2:2" x14ac:dyDescent="0.2">
      <c r="B54" s="142"/>
    </row>
    <row r="55" spans="2:2" x14ac:dyDescent="0.2">
      <c r="B55" s="142"/>
    </row>
    <row r="56" spans="2:2" x14ac:dyDescent="0.2">
      <c r="B56" s="142"/>
    </row>
    <row r="57" spans="2:2" x14ac:dyDescent="0.2">
      <c r="B57" s="142"/>
    </row>
    <row r="58" spans="2:2" x14ac:dyDescent="0.2">
      <c r="B58" s="142"/>
    </row>
    <row r="59" spans="2:2" x14ac:dyDescent="0.2">
      <c r="B59" s="142"/>
    </row>
    <row r="60" spans="2:2" x14ac:dyDescent="0.2">
      <c r="B60" s="142"/>
    </row>
    <row r="61" spans="2:2" x14ac:dyDescent="0.2">
      <c r="B61" s="142"/>
    </row>
    <row r="62" spans="2:2" x14ac:dyDescent="0.2">
      <c r="B62" s="142"/>
    </row>
    <row r="63" spans="2:2" x14ac:dyDescent="0.2">
      <c r="B63" s="142"/>
    </row>
    <row r="64" spans="2:2" x14ac:dyDescent="0.2">
      <c r="B64" s="142"/>
    </row>
    <row r="65" spans="2:2" x14ac:dyDescent="0.2">
      <c r="B65" s="142"/>
    </row>
    <row r="66" spans="2:2" x14ac:dyDescent="0.2">
      <c r="B66" s="142"/>
    </row>
    <row r="67" spans="2:2" x14ac:dyDescent="0.2">
      <c r="B67" s="142"/>
    </row>
    <row r="68" spans="2:2" x14ac:dyDescent="0.2">
      <c r="B68" s="142"/>
    </row>
    <row r="69" spans="2:2" x14ac:dyDescent="0.2">
      <c r="B69" s="142"/>
    </row>
    <row r="70" spans="2:2" x14ac:dyDescent="0.2">
      <c r="B70" s="142"/>
    </row>
    <row r="71" spans="2:2" x14ac:dyDescent="0.2">
      <c r="B71" s="142"/>
    </row>
    <row r="72" spans="2:2" x14ac:dyDescent="0.2">
      <c r="B72" s="142"/>
    </row>
    <row r="73" spans="2:2" x14ac:dyDescent="0.2">
      <c r="B73" s="142"/>
    </row>
    <row r="74" spans="2:2" x14ac:dyDescent="0.2">
      <c r="B74" s="142"/>
    </row>
    <row r="75" spans="2:2" x14ac:dyDescent="0.2">
      <c r="B75" s="142"/>
    </row>
    <row r="76" spans="2:2" x14ac:dyDescent="0.2">
      <c r="B76" s="142"/>
    </row>
    <row r="77" spans="2:2" x14ac:dyDescent="0.2">
      <c r="B77" s="142"/>
    </row>
    <row r="78" spans="2:2" x14ac:dyDescent="0.2">
      <c r="B78" s="142"/>
    </row>
    <row r="79" spans="2:2" x14ac:dyDescent="0.2">
      <c r="B79" s="142"/>
    </row>
    <row r="80" spans="2:2" x14ac:dyDescent="0.2">
      <c r="B80" s="142"/>
    </row>
    <row r="81" spans="2:2" x14ac:dyDescent="0.2">
      <c r="B81" s="142"/>
    </row>
    <row r="82" spans="2:2" x14ac:dyDescent="0.2">
      <c r="B82" s="142"/>
    </row>
    <row r="83" spans="2:2" x14ac:dyDescent="0.2">
      <c r="B83" s="142"/>
    </row>
    <row r="84" spans="2:2" x14ac:dyDescent="0.2">
      <c r="B84" s="142"/>
    </row>
    <row r="85" spans="2:2" x14ac:dyDescent="0.2">
      <c r="B85" s="142"/>
    </row>
    <row r="86" spans="2:2" x14ac:dyDescent="0.2">
      <c r="B86" s="142"/>
    </row>
    <row r="87" spans="2:2" x14ac:dyDescent="0.2">
      <c r="B87" s="142"/>
    </row>
    <row r="88" spans="2:2" x14ac:dyDescent="0.2">
      <c r="B88" s="142"/>
    </row>
    <row r="89" spans="2:2" x14ac:dyDescent="0.2">
      <c r="B89" s="142"/>
    </row>
    <row r="90" spans="2:2" x14ac:dyDescent="0.2">
      <c r="B90" s="142"/>
    </row>
    <row r="91" spans="2:2" x14ac:dyDescent="0.2">
      <c r="B91" s="142"/>
    </row>
    <row r="92" spans="2:2" x14ac:dyDescent="0.2">
      <c r="B92" s="142"/>
    </row>
    <row r="93" spans="2:2" x14ac:dyDescent="0.2">
      <c r="B93" s="142"/>
    </row>
    <row r="94" spans="2:2" x14ac:dyDescent="0.2">
      <c r="B94" s="142"/>
    </row>
    <row r="95" spans="2:2" x14ac:dyDescent="0.2">
      <c r="B95" s="142"/>
    </row>
    <row r="96" spans="2:2" x14ac:dyDescent="0.2">
      <c r="B96" s="142"/>
    </row>
    <row r="97" spans="2:2" x14ac:dyDescent="0.2">
      <c r="B97" s="142"/>
    </row>
    <row r="98" spans="2:2" x14ac:dyDescent="0.2">
      <c r="B98" s="142"/>
    </row>
    <row r="99" spans="2:2" x14ac:dyDescent="0.2">
      <c r="B99" s="142"/>
    </row>
    <row r="100" spans="2:2" x14ac:dyDescent="0.2">
      <c r="B100" s="142"/>
    </row>
    <row r="101" spans="2:2" x14ac:dyDescent="0.2">
      <c r="B101" s="142"/>
    </row>
    <row r="102" spans="2:2" x14ac:dyDescent="0.2">
      <c r="B102" s="142"/>
    </row>
    <row r="103" spans="2:2" x14ac:dyDescent="0.2">
      <c r="B103" s="142"/>
    </row>
    <row r="104" spans="2:2" x14ac:dyDescent="0.2">
      <c r="B104" s="142"/>
    </row>
    <row r="105" spans="2:2" x14ac:dyDescent="0.2">
      <c r="B105" s="142"/>
    </row>
    <row r="106" spans="2:2" x14ac:dyDescent="0.2">
      <c r="B106" s="142"/>
    </row>
    <row r="107" spans="2:2" x14ac:dyDescent="0.2">
      <c r="B107" s="142"/>
    </row>
    <row r="108" spans="2:2" x14ac:dyDescent="0.2">
      <c r="B108" s="142"/>
    </row>
    <row r="109" spans="2:2" x14ac:dyDescent="0.2">
      <c r="B109" s="142"/>
    </row>
    <row r="110" spans="2:2" x14ac:dyDescent="0.2">
      <c r="B110" s="142"/>
    </row>
    <row r="111" spans="2:2" x14ac:dyDescent="0.2">
      <c r="B111" s="142"/>
    </row>
    <row r="112" spans="2:2" x14ac:dyDescent="0.2">
      <c r="B112" s="142"/>
    </row>
    <row r="113" spans="2:2" x14ac:dyDescent="0.2">
      <c r="B113" s="142"/>
    </row>
    <row r="114" spans="2:2" x14ac:dyDescent="0.2">
      <c r="B114" s="142"/>
    </row>
    <row r="115" spans="2:2" x14ac:dyDescent="0.2">
      <c r="B115" s="142"/>
    </row>
    <row r="116" spans="2:2" x14ac:dyDescent="0.2">
      <c r="B116" s="142"/>
    </row>
    <row r="117" spans="2:2" x14ac:dyDescent="0.2">
      <c r="B117" s="142"/>
    </row>
    <row r="118" spans="2:2" x14ac:dyDescent="0.2">
      <c r="B118" s="142"/>
    </row>
    <row r="119" spans="2:2" x14ac:dyDescent="0.2">
      <c r="B119" s="142"/>
    </row>
    <row r="120" spans="2:2" x14ac:dyDescent="0.2">
      <c r="B120" s="142"/>
    </row>
    <row r="121" spans="2:2" x14ac:dyDescent="0.2">
      <c r="B121" s="142"/>
    </row>
    <row r="122" spans="2:2" x14ac:dyDescent="0.2">
      <c r="B122" s="142"/>
    </row>
    <row r="123" spans="2:2" x14ac:dyDescent="0.2">
      <c r="B123" s="142"/>
    </row>
    <row r="124" spans="2:2" x14ac:dyDescent="0.2">
      <c r="B124" s="142"/>
    </row>
    <row r="125" spans="2:2" x14ac:dyDescent="0.2">
      <c r="B125" s="142"/>
    </row>
    <row r="126" spans="2:2" x14ac:dyDescent="0.2">
      <c r="B126" s="142"/>
    </row>
    <row r="127" spans="2:2" x14ac:dyDescent="0.2">
      <c r="B127" s="142"/>
    </row>
    <row r="128" spans="2:2" x14ac:dyDescent="0.2">
      <c r="B128" s="142"/>
    </row>
    <row r="129" spans="2:2" x14ac:dyDescent="0.2">
      <c r="B129" s="142"/>
    </row>
    <row r="130" spans="2:2" x14ac:dyDescent="0.2">
      <c r="B130" s="142"/>
    </row>
    <row r="131" spans="2:2" x14ac:dyDescent="0.2">
      <c r="B131" s="142"/>
    </row>
    <row r="132" spans="2:2" x14ac:dyDescent="0.2">
      <c r="B132" s="142"/>
    </row>
    <row r="133" spans="2:2" x14ac:dyDescent="0.2">
      <c r="B133" s="142"/>
    </row>
    <row r="134" spans="2:2" x14ac:dyDescent="0.2">
      <c r="B134" s="142"/>
    </row>
    <row r="135" spans="2:2" x14ac:dyDescent="0.2">
      <c r="B135" s="142"/>
    </row>
    <row r="136" spans="2:2" x14ac:dyDescent="0.2">
      <c r="B136" s="142"/>
    </row>
    <row r="137" spans="2:2" x14ac:dyDescent="0.2">
      <c r="B137" s="142"/>
    </row>
    <row r="138" spans="2:2" x14ac:dyDescent="0.2">
      <c r="B138" s="142"/>
    </row>
    <row r="139" spans="2:2" x14ac:dyDescent="0.2">
      <c r="B139" s="142"/>
    </row>
    <row r="140" spans="2:2" x14ac:dyDescent="0.2">
      <c r="B140" s="142"/>
    </row>
    <row r="141" spans="2:2" x14ac:dyDescent="0.2">
      <c r="B141" s="142"/>
    </row>
    <row r="142" spans="2:2" x14ac:dyDescent="0.2">
      <c r="B142" s="142"/>
    </row>
    <row r="143" spans="2:2" x14ac:dyDescent="0.2">
      <c r="B143" s="142"/>
    </row>
    <row r="144" spans="2:2" x14ac:dyDescent="0.2">
      <c r="B144" s="142"/>
    </row>
    <row r="145" spans="2:2" x14ac:dyDescent="0.2">
      <c r="B145" s="142"/>
    </row>
    <row r="146" spans="2:2" x14ac:dyDescent="0.2">
      <c r="B146" s="142"/>
    </row>
    <row r="147" spans="2:2" x14ac:dyDescent="0.2">
      <c r="B147" s="142"/>
    </row>
    <row r="148" spans="2:2" x14ac:dyDescent="0.2">
      <c r="B148" s="142"/>
    </row>
    <row r="149" spans="2:2" x14ac:dyDescent="0.2">
      <c r="B149" s="142"/>
    </row>
    <row r="150" spans="2:2" x14ac:dyDescent="0.2">
      <c r="B150" s="142"/>
    </row>
    <row r="151" spans="2:2" x14ac:dyDescent="0.2">
      <c r="B151" s="142"/>
    </row>
    <row r="152" spans="2:2" x14ac:dyDescent="0.2">
      <c r="B152" s="142"/>
    </row>
    <row r="153" spans="2:2" x14ac:dyDescent="0.2">
      <c r="B153" s="142"/>
    </row>
    <row r="154" spans="2:2" x14ac:dyDescent="0.2">
      <c r="B154" s="142"/>
    </row>
    <row r="155" spans="2:2" x14ac:dyDescent="0.2">
      <c r="B155" s="142"/>
    </row>
    <row r="156" spans="2:2" x14ac:dyDescent="0.2">
      <c r="B156" s="142"/>
    </row>
    <row r="157" spans="2:2" x14ac:dyDescent="0.2">
      <c r="B157" s="142"/>
    </row>
    <row r="158" spans="2:2" x14ac:dyDescent="0.2">
      <c r="B158" s="142"/>
    </row>
    <row r="159" spans="2:2" x14ac:dyDescent="0.2">
      <c r="B159" s="142"/>
    </row>
    <row r="160" spans="2:2" x14ac:dyDescent="0.2">
      <c r="B160" s="142"/>
    </row>
    <row r="161" spans="2:2" x14ac:dyDescent="0.2">
      <c r="B161" s="142"/>
    </row>
    <row r="162" spans="2:2" x14ac:dyDescent="0.2">
      <c r="B162" s="142"/>
    </row>
    <row r="163" spans="2:2" x14ac:dyDescent="0.2">
      <c r="B163" s="142"/>
    </row>
    <row r="164" spans="2:2" x14ac:dyDescent="0.2">
      <c r="B164" s="142"/>
    </row>
    <row r="165" spans="2:2" x14ac:dyDescent="0.2">
      <c r="B165" s="142"/>
    </row>
    <row r="166" spans="2:2" x14ac:dyDescent="0.2">
      <c r="B166" s="142"/>
    </row>
    <row r="167" spans="2:2" x14ac:dyDescent="0.2">
      <c r="B167" s="142"/>
    </row>
    <row r="168" spans="2:2" x14ac:dyDescent="0.2">
      <c r="B168" s="142"/>
    </row>
    <row r="169" spans="2:2" x14ac:dyDescent="0.2">
      <c r="B169" s="142"/>
    </row>
    <row r="170" spans="2:2" x14ac:dyDescent="0.2">
      <c r="B170" s="142"/>
    </row>
    <row r="171" spans="2:2" x14ac:dyDescent="0.2">
      <c r="B171" s="142"/>
    </row>
    <row r="172" spans="2:2" x14ac:dyDescent="0.2">
      <c r="B172" s="142"/>
    </row>
    <row r="173" spans="2:2" x14ac:dyDescent="0.2">
      <c r="B173" s="142"/>
    </row>
    <row r="174" spans="2:2" x14ac:dyDescent="0.2">
      <c r="B174" s="142"/>
    </row>
    <row r="175" spans="2:2" x14ac:dyDescent="0.2">
      <c r="B175" s="142"/>
    </row>
    <row r="176" spans="2:2" x14ac:dyDescent="0.2">
      <c r="B176" s="142"/>
    </row>
    <row r="177" spans="2:2" x14ac:dyDescent="0.2">
      <c r="B177" s="142"/>
    </row>
    <row r="178" spans="2:2" x14ac:dyDescent="0.2">
      <c r="B178" s="142"/>
    </row>
    <row r="179" spans="2:2" x14ac:dyDescent="0.2">
      <c r="B179" s="142"/>
    </row>
    <row r="180" spans="2:2" x14ac:dyDescent="0.2">
      <c r="B180" s="142"/>
    </row>
    <row r="181" spans="2:2" x14ac:dyDescent="0.2">
      <c r="B181" s="142"/>
    </row>
    <row r="182" spans="2:2" x14ac:dyDescent="0.2">
      <c r="B182" s="142"/>
    </row>
    <row r="183" spans="2:2" x14ac:dyDescent="0.2">
      <c r="B183" s="142"/>
    </row>
    <row r="184" spans="2:2" x14ac:dyDescent="0.2">
      <c r="B184" s="142"/>
    </row>
    <row r="185" spans="2:2" x14ac:dyDescent="0.2">
      <c r="B185" s="142"/>
    </row>
    <row r="186" spans="2:2" x14ac:dyDescent="0.2">
      <c r="B186" s="142"/>
    </row>
    <row r="187" spans="2:2" x14ac:dyDescent="0.2">
      <c r="B187" s="142"/>
    </row>
    <row r="188" spans="2:2" x14ac:dyDescent="0.2">
      <c r="B188" s="142"/>
    </row>
    <row r="189" spans="2:2" x14ac:dyDescent="0.2">
      <c r="B189" s="142"/>
    </row>
    <row r="190" spans="2:2" x14ac:dyDescent="0.2">
      <c r="B190" s="142"/>
    </row>
    <row r="191" spans="2:2" x14ac:dyDescent="0.2">
      <c r="B191" s="142"/>
    </row>
    <row r="192" spans="2:2" x14ac:dyDescent="0.2">
      <c r="B192" s="142"/>
    </row>
    <row r="193" spans="2:2" x14ac:dyDescent="0.2">
      <c r="B193" s="142"/>
    </row>
    <row r="194" spans="2:2" x14ac:dyDescent="0.2">
      <c r="B194" s="142"/>
    </row>
    <row r="195" spans="2:2" x14ac:dyDescent="0.2">
      <c r="B195" s="142"/>
    </row>
    <row r="196" spans="2:2" x14ac:dyDescent="0.2">
      <c r="B196" s="142"/>
    </row>
    <row r="197" spans="2:2" x14ac:dyDescent="0.2">
      <c r="B197" s="142"/>
    </row>
    <row r="198" spans="2:2" x14ac:dyDescent="0.2">
      <c r="B198" s="142"/>
    </row>
    <row r="199" spans="2:2" x14ac:dyDescent="0.2">
      <c r="B199" s="142"/>
    </row>
    <row r="200" spans="2:2" x14ac:dyDescent="0.2">
      <c r="B200" s="142"/>
    </row>
    <row r="201" spans="2:2" x14ac:dyDescent="0.2">
      <c r="B201" s="142"/>
    </row>
    <row r="202" spans="2:2" x14ac:dyDescent="0.2">
      <c r="B202" s="142"/>
    </row>
    <row r="203" spans="2:2" x14ac:dyDescent="0.2">
      <c r="B203" s="142"/>
    </row>
    <row r="204" spans="2:2" x14ac:dyDescent="0.2">
      <c r="B204" s="142"/>
    </row>
    <row r="205" spans="2:2" x14ac:dyDescent="0.2">
      <c r="B205" s="142"/>
    </row>
    <row r="206" spans="2:2" x14ac:dyDescent="0.2">
      <c r="B206" s="142"/>
    </row>
    <row r="207" spans="2:2" x14ac:dyDescent="0.2">
      <c r="B207" s="142"/>
    </row>
    <row r="208" spans="2:2" x14ac:dyDescent="0.2">
      <c r="B208" s="142"/>
    </row>
    <row r="209" spans="2:2" x14ac:dyDescent="0.2">
      <c r="B209" s="142"/>
    </row>
    <row r="210" spans="2:2" x14ac:dyDescent="0.2">
      <c r="B210" s="142"/>
    </row>
    <row r="211" spans="2:2" x14ac:dyDescent="0.2">
      <c r="B211" s="142"/>
    </row>
  </sheetData>
  <mergeCells count="6">
    <mergeCell ref="A4:A6"/>
    <mergeCell ref="B4:B6"/>
    <mergeCell ref="C4:E4"/>
    <mergeCell ref="A1:E1"/>
    <mergeCell ref="A2:E2"/>
    <mergeCell ref="D3:E3"/>
  </mergeCells>
  <pageMargins left="0.7" right="0.7" top="0.24" bottom="0.44" header="0.2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grutyun</vt:lpstr>
      <vt:lpstr>1.ekamutner</vt:lpstr>
      <vt:lpstr>2.Gorcarnakan tsaxs</vt:lpstr>
      <vt:lpstr>3.Tntesagitakan tsaxs</vt:lpstr>
      <vt:lpstr>4.Devicit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user16</cp:lastModifiedBy>
  <cp:lastPrinted>2025-12-23T08:28:47Z</cp:lastPrinted>
  <dcterms:created xsi:type="dcterms:W3CDTF">2014-12-23T06:44:04Z</dcterms:created>
  <dcterms:modified xsi:type="dcterms:W3CDTF">2025-12-30T10:01:58Z</dcterms:modified>
</cp:coreProperties>
</file>